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7" activeTab="3"/>
  </bookViews>
  <sheets>
    <sheet name="Spending" sheetId="1" r:id="rId1"/>
    <sheet name="Composition" sheetId="2" r:id="rId2"/>
    <sheet name="Bring it together" sheetId="3" r:id="rId3"/>
    <sheet name="Graph" sheetId="4" r:id="rId4"/>
  </sheets>
  <definedNames/>
  <calcPr fullCalcOnLoad="1"/>
</workbook>
</file>

<file path=xl/sharedStrings.xml><?xml version="1.0" encoding="utf-8"?>
<sst xmlns="http://schemas.openxmlformats.org/spreadsheetml/2006/main" count="365" uniqueCount="239">
  <si>
    <t>Table 1.3—SUMMARY OF RECEIPTS, OUTLAYS, AND SURPLUSES OR DEFICITS (–) IN CURRENT DOLLARS, CONSTANT (FY 2005) DOLLARS, AND AS PERCENTAGES OF GDP: 1940–2018</t>
  </si>
  <si>
    <t>(dollar amounts in billions)</t>
  </si>
  <si>
    <t>Fiscal Year</t>
  </si>
  <si>
    <t>In Current Dollars</t>
  </si>
  <si>
    <t>In Constant (FY 2005) Dollars</t>
  </si>
  <si>
    <t>Addendum: Composite Deflator</t>
  </si>
  <si>
    <t>As Percentages of GDP</t>
  </si>
  <si>
    <t>Receipts</t>
  </si>
  <si>
    <t>Outlays</t>
  </si>
  <si>
    <t>Surplus or Deficit (–)</t>
  </si>
  <si>
    <t>−2.9</t>
  </si>
  <si>
    <t>−36.3</t>
  </si>
  <si>
    <t>−3.0</t>
  </si>
  <si>
    <t>−4.9</t>
  </si>
  <si>
    <t>−59.1</t>
  </si>
  <si>
    <t>−4.3</t>
  </si>
  <si>
    <t>−20.5</t>
  </si>
  <si>
    <t>−219.1</t>
  </si>
  <si>
    <t>−14.2</t>
  </si>
  <si>
    <t>−54.6</t>
  </si>
  <si>
    <t>−531.7</t>
  </si>
  <si>
    <t>−30.3</t>
  </si>
  <si>
    <t>−47.6</t>
  </si>
  <si>
    <t>−501.1</t>
  </si>
  <si>
    <t>−22.7</t>
  </si>
  <si>
    <t>−525.4</t>
  </si>
  <si>
    <t>−21.5</t>
  </si>
  <si>
    <t>−15.9</t>
  </si>
  <si>
    <t>−175.9</t>
  </si>
  <si>
    <t>−7.2</t>
  </si>
  <si>
    <t>−3.1</t>
  </si>
  <si>
    <t>−29.3</t>
  </si>
  <si>
    <t>−1.1</t>
  </si>
  <si>
    <t>−1.5</t>
  </si>
  <si>
    <t>−14.6</t>
  </si>
  <si>
    <t>−0.4</t>
  </si>
  <si>
    <t>−6.5</t>
  </si>
  <si>
    <t>−57.8</t>
  </si>
  <si>
    <t>−1.7</t>
  </si>
  <si>
    <t>−1.2</t>
  </si>
  <si>
    <t>−9.9</t>
  </si>
  <si>
    <t>−0.3</t>
  </si>
  <si>
    <t>−24.9</t>
  </si>
  <si>
    <t>−0.8</t>
  </si>
  <si>
    <t>−2.8</t>
  </si>
  <si>
    <t>−19.7</t>
  </si>
  <si>
    <t>−0.6</t>
  </si>
  <si>
    <t>−12.8</t>
  </si>
  <si>
    <t>−87.9</t>
  </si>
  <si>
    <t>−2.6</t>
  </si>
  <si>
    <t>−3.3</t>
  </si>
  <si>
    <t>−22.1</t>
  </si>
  <si>
    <t>−7.1</t>
  </si>
  <si>
    <t>−47.3</t>
  </si>
  <si>
    <t>−1.3</t>
  </si>
  <si>
    <t>−4.8</t>
  </si>
  <si>
    <t>−30.1</t>
  </si>
  <si>
    <t>−5.9</t>
  </si>
  <si>
    <t>−37.0</t>
  </si>
  <si>
    <t>−0.9</t>
  </si>
  <si>
    <t>−1.4</t>
  </si>
  <si>
    <t>−8.7</t>
  </si>
  <si>
    <t>−0.2</t>
  </si>
  <si>
    <t>−3.7</t>
  </si>
  <si>
    <t>−22.3</t>
  </si>
  <si>
    <t>−0.5</t>
  </si>
  <si>
    <t>−8.6</t>
  </si>
  <si>
    <t>−50.8</t>
  </si>
  <si>
    <t>−25.2</t>
  </si>
  <si>
    <t>−142.6</t>
  </si>
  <si>
    <t>−14.3</t>
  </si>
  <si>
    <t>−23.0</t>
  </si>
  <si>
    <t>−108.0</t>
  </si>
  <si>
    <t>−2.1</t>
  </si>
  <si>
    <t>−23.4</t>
  </si>
  <si>
    <t>−102.4</t>
  </si>
  <si>
    <t>−2.0</t>
  </si>
  <si>
    <t>−14.9</t>
  </si>
  <si>
    <t>−61.8</t>
  </si>
  <si>
    <t>−6.1</t>
  </si>
  <si>
    <t>−53.2</t>
  </si>
  <si>
    <t>−184.2</t>
  </si>
  <si>
    <t>−3.4</t>
  </si>
  <si>
    <t>−73.7</t>
  </si>
  <si>
    <t>−236.5</t>
  </si>
  <si>
    <t>−4.2</t>
  </si>
  <si>
    <t>TQ</t>
  </si>
  <si>
    <t>−14.7</t>
  </si>
  <si>
    <t>−45.9</t>
  </si>
  <si>
    <t>−3.2</t>
  </si>
  <si>
    <t>−53.7</t>
  </si>
  <si>
    <t>−159.1</t>
  </si>
  <si>
    <t>−2.7</t>
  </si>
  <si>
    <t>−59.2</t>
  </si>
  <si>
    <t>−164.9</t>
  </si>
  <si>
    <t>−40.7</t>
  </si>
  <si>
    <t>−104.3</t>
  </si>
  <si>
    <t>−1.6</t>
  </si>
  <si>
    <t>−73.8</t>
  </si>
  <si>
    <t>−170.9</t>
  </si>
  <si>
    <t>−79.0</t>
  </si>
  <si>
    <t>−128.0</t>
  </si>
  <si>
    <t>−249.1</t>
  </si>
  <si>
    <t>−4.0</t>
  </si>
  <si>
    <t>−207.8</t>
  </si>
  <si>
    <t>−385.2</t>
  </si>
  <si>
    <t>−6.0</t>
  </si>
  <si>
    <t>−185.4</t>
  </si>
  <si>
    <t>−326.5</t>
  </si>
  <si>
    <t>−212.3</t>
  </si>
  <si>
    <t>−361.7</t>
  </si>
  <si>
    <t>−5.1</t>
  </si>
  <si>
    <t>−221.2</t>
  </si>
  <si>
    <t>−367.4</t>
  </si>
  <si>
    <t>−5.0</t>
  </si>
  <si>
    <t>−149.7</t>
  </si>
  <si>
    <t>−241.0</t>
  </si>
  <si>
    <t>−155.2</t>
  </si>
  <si>
    <t>−242.5</t>
  </si>
  <si>
    <t>−152.6</t>
  </si>
  <si>
    <t>−230.0</t>
  </si>
  <si>
    <t>−221.0</t>
  </si>
  <si>
    <t>−323.1</t>
  </si>
  <si>
    <t>−3.9</t>
  </si>
  <si>
    <t>−269.2</t>
  </si>
  <si>
    <t>−375.8</t>
  </si>
  <si>
    <t>−4.5</t>
  </si>
  <si>
    <t>−290.3</t>
  </si>
  <si>
    <t>−390.3</t>
  </si>
  <si>
    <t>−4.7</t>
  </si>
  <si>
    <t>−255.1</t>
  </si>
  <si>
    <t>−333.8</t>
  </si>
  <si>
    <t>−203.2</t>
  </si>
  <si>
    <t>−261.1</t>
  </si>
  <si>
    <t>−164.0</t>
  </si>
  <si>
    <t>−205.1</t>
  </si>
  <si>
    <t>−2.2</t>
  </si>
  <si>
    <t>−107.4</t>
  </si>
  <si>
    <t>−131.2</t>
  </si>
  <si>
    <t>−21.9</t>
  </si>
  <si>
    <t>−26.2</t>
  </si>
  <si>
    <t>−157.8</t>
  </si>
  <si>
    <t>−172.6</t>
  </si>
  <si>
    <t>−377.6</t>
  </si>
  <si>
    <t>−402.6</t>
  </si>
  <si>
    <t>−412.7</t>
  </si>
  <si>
    <t>−427.9</t>
  </si>
  <si>
    <t>−3.5</t>
  </si>
  <si>
    <t>−318.3</t>
  </si>
  <si>
    <t>−248.2</t>
  </si>
  <si>
    <t>−239.7</t>
  </si>
  <si>
    <t>−1.9</t>
  </si>
  <si>
    <t>−160.7</t>
  </si>
  <si>
    <t>−151.0</t>
  </si>
  <si>
    <t>−458.6</t>
  </si>
  <si>
    <t>−415.7</t>
  </si>
  <si>
    <t>−1,412.7</t>
  </si>
  <si>
    <t>−1,275.8</t>
  </si>
  <si>
    <t>−10.1</t>
  </si>
  <si>
    <t>−1,294.4</t>
  </si>
  <si>
    <t>−1,154.6</t>
  </si>
  <si>
    <t>−9.0</t>
  </si>
  <si>
    <t>−1,299.6</t>
  </si>
  <si>
    <t>−1,136.1</t>
  </si>
  <si>
    <t>−1,087.0</t>
  </si>
  <si>
    <t>−928.7</t>
  </si>
  <si>
    <t>−7.0</t>
  </si>
  <si>
    <t>2013 estimate</t>
  </si>
  <si>
    <t>−972.9</t>
  </si>
  <si>
    <t>−814.8</t>
  </si>
  <si>
    <t>2014 estimate</t>
  </si>
  <si>
    <t>−744.2</t>
  </si>
  <si>
    <t>−610.2</t>
  </si>
  <si>
    <t>−4.4</t>
  </si>
  <si>
    <t>2015 estimate</t>
  </si>
  <si>
    <t>−576.5</t>
  </si>
  <si>
    <t>−462.7</t>
  </si>
  <si>
    <t>2016 estimate</t>
  </si>
  <si>
    <t>−528.4</t>
  </si>
  <si>
    <t>−415.3</t>
  </si>
  <si>
    <t>2017 estimate</t>
  </si>
  <si>
    <t>−486.9</t>
  </si>
  <si>
    <t>−374.7</t>
  </si>
  <si>
    <t>−2.4</t>
  </si>
  <si>
    <t>2018 estimate</t>
  </si>
  <si>
    <t>−475.3</t>
  </si>
  <si>
    <t>−358.2</t>
  </si>
  <si>
    <t>−2.3</t>
  </si>
  <si>
    <t>Source</t>
  </si>
  <si>
    <t>http://www.whitehouse.gov/omb/budget/historicals</t>
  </si>
  <si>
    <t>Congress</t>
  </si>
  <si>
    <t>Year Start</t>
  </si>
  <si>
    <t>Year End</t>
  </si>
  <si>
    <t>Congress Dem/Rep</t>
  </si>
  <si>
    <t>Sen Dem/Reps</t>
  </si>
  <si>
    <t>Total</t>
  </si>
  <si>
    <t>Dems</t>
  </si>
  <si>
    <t>Reps</t>
  </si>
  <si>
    <t>Others</t>
  </si>
  <si>
    <t>Vacant</t>
  </si>
  <si>
    <t>House Dem/Rep</t>
  </si>
  <si>
    <r>
      <t>Read more: </t>
    </r>
    <r>
      <rPr>
        <sz val="10"/>
        <color indexed="12"/>
        <rFont val="Times New Roman"/>
        <family val="1"/>
      </rPr>
      <t>Composition of Congress by Party 1855–2013 | Infoplease.com</t>
    </r>
    <r>
      <rPr>
        <sz val="10"/>
        <rFont val="Times New Roman"/>
        <family val="1"/>
      </rPr>
      <t> </t>
    </r>
    <r>
      <rPr>
        <sz val="10"/>
        <color indexed="12"/>
        <rFont val="Times New Roman"/>
        <family val="1"/>
      </rPr>
      <t>http://www.infoplease.com/ipa/A0774721.html#ixzz2gZfrF1r8</t>
    </r>
  </si>
  <si>
    <t>87th</t>
  </si>
  <si>
    <t>—</t>
  </si>
  <si>
    <t>88th</t>
  </si>
  <si>
    <t>89th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</si>
  <si>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</si>
  <si>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</si>
  <si>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</si>
  <si>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</si>
  <si>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</si>
  <si>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</si>
  <si>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</si>
  <si>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</si>
  <si>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</si>
  <si>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</si>
  <si>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100th</t>
  </si>
  <si>
    <t>101st</t>
  </si>
  <si>
    <t>102nd</t>
  </si>
  <si>
    <t>103rd</t>
  </si>
  <si>
    <t>104th</t>
  </si>
  <si>
    <t>105th</t>
  </si>
  <si>
    <t>106th</t>
  </si>
  <si>
    <t>107th</t>
  </si>
  <si>
    <t>108th</t>
  </si>
  <si>
    <t>109th</t>
  </si>
  <si>
    <t>110th</t>
  </si>
  <si>
    <t>111th</t>
  </si>
  <si>
    <t>112th</t>
  </si>
  <si>
    <t>113th</t>
  </si>
  <si>
    <t>http://www.infoplease.com/ipa/A0774721.html</t>
  </si>
  <si>
    <t>Spending</t>
  </si>
  <si>
    <t>Dem/Rep Total</t>
  </si>
  <si>
    <t>Dem/Rep Sen</t>
  </si>
  <si>
    <t>Dem/Rep House</t>
  </si>
  <si>
    <t>Rep-Controlled</t>
  </si>
  <si>
    <t>Dem-Controlled</t>
  </si>
  <si>
    <t>Sen</t>
  </si>
  <si>
    <t>House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</si>
</sst>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\-[$$-409]#,##0.00"/>
    <numFmt numFmtId="166" formatCode="0.00"/>
  </numFmts>
  <fonts count="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horizontal="right" wrapText="1"/>
    </xf>
    <xf numFmtId="164" fontId="1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horizontal="left" vertical="top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Spending of the US Government vs Composition of the Congress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'Bring it together'!$C$1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'Bring it together'!$C$2:$C$53</c:f>
              <c:numCache/>
            </c:numRef>
          </c:xVal>
          <c:yVal>
            <c:numRef>
              <c:f>'Bring it together'!$B$2:$B$52</c:f>
              <c:numCache/>
            </c:numRef>
          </c:yVal>
          <c:smooth val="0"/>
        </c:ser>
        <c:ser>
          <c:idx val="1"/>
          <c:order val="1"/>
          <c:tx>
            <c:strRef>
              <c:f>'Bring it together'!$D$1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'Bring it together'!$D$2:$D$53</c:f>
              <c:numCache/>
            </c:numRef>
          </c:xVal>
          <c:yVal>
            <c:numRef>
              <c:f>'Bring it together'!$B$2:$B$53</c:f>
              <c:numCache/>
            </c:numRef>
          </c:yVal>
          <c:smooth val="0"/>
        </c:ser>
        <c:ser>
          <c:idx val="2"/>
          <c:order val="2"/>
          <c:tx>
            <c:strRef>
              <c:f>'Bring it together'!$E$1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'Bring it together'!$E$2:$E$53</c:f>
              <c:numCache/>
            </c:numRef>
          </c:xVal>
          <c:yVal>
            <c:numRef>
              <c:f>'Bring it together'!$B$2:$B$53</c:f>
              <c:numCache/>
            </c:numRef>
          </c:yVal>
          <c:smooth val="0"/>
        </c:ser>
        <c:axId val="18920516"/>
        <c:axId val="36066917"/>
      </c:scatterChart>
      <c:valAx>
        <c:axId val="1892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Ration of Democrats to Republicans (&lt; 1 Rep Control, &gt; 1 Dem Control)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66917"/>
        <c:crossesAt val="0"/>
        <c:crossBetween val="midCat"/>
        <c:dispUnits/>
      </c:valAx>
      <c:valAx>
        <c:axId val="36066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Spending,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2051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28575</xdr:rowOff>
    </xdr:from>
    <xdr:to>
      <xdr:col>2</xdr:col>
      <xdr:colOff>628650</xdr:colOff>
      <xdr:row>101</xdr:row>
      <xdr:rowOff>85725</xdr:rowOff>
    </xdr:to>
    <xdr:pic>
      <xdr:nvPicPr>
        <xdr:cNvPr id="1" name="http://www.usgovernmentspending.com/include/look_tax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78050"/>
          <a:ext cx="28956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5467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please.com/ipa/A0774721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zoomScale="125" zoomScaleNormal="125" workbookViewId="0" topLeftCell="A1">
      <selection activeCell="A87" sqref="A87"/>
    </sheetView>
  </sheetViews>
  <sheetFormatPr defaultColWidth="11.421875" defaultRowHeight="12.75"/>
  <cols>
    <col min="1" max="1" width="11.57421875" style="0" customWidth="1"/>
    <col min="2" max="2" width="22.421875" style="0" customWidth="1"/>
    <col min="3" max="16384" width="11.57421875" style="0" customWidth="1"/>
  </cols>
  <sheetData>
    <row r="1" spans="1:1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2" customHeight="1">
      <c r="A3" s="1" t="s">
        <v>2</v>
      </c>
      <c r="B3" s="1" t="s">
        <v>3</v>
      </c>
      <c r="C3" s="1"/>
      <c r="D3" s="1"/>
      <c r="E3" s="1" t="s">
        <v>4</v>
      </c>
      <c r="F3" s="1"/>
      <c r="G3" s="1"/>
      <c r="H3" s="1" t="s">
        <v>5</v>
      </c>
      <c r="I3" s="1" t="s">
        <v>6</v>
      </c>
      <c r="J3" s="1"/>
      <c r="K3" s="1"/>
    </row>
    <row r="4" spans="1:11" ht="23.25">
      <c r="A4" s="1"/>
      <c r="B4" s="1" t="s">
        <v>7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9</v>
      </c>
      <c r="H4" s="1"/>
      <c r="I4" s="1" t="s">
        <v>7</v>
      </c>
      <c r="J4" s="1" t="s">
        <v>8</v>
      </c>
      <c r="K4" s="1" t="s">
        <v>9</v>
      </c>
    </row>
    <row r="5" spans="1:11" ht="12">
      <c r="A5" s="4">
        <v>1940</v>
      </c>
      <c r="B5" s="5">
        <v>6.5</v>
      </c>
      <c r="C5" s="5">
        <v>9.5</v>
      </c>
      <c r="D5" s="5" t="s">
        <v>10</v>
      </c>
      <c r="E5" s="5">
        <v>81.4</v>
      </c>
      <c r="F5" s="5">
        <v>117.8</v>
      </c>
      <c r="G5" s="5" t="s">
        <v>11</v>
      </c>
      <c r="H5" s="5">
        <v>0.0804</v>
      </c>
      <c r="I5" s="5">
        <v>6.8</v>
      </c>
      <c r="J5" s="5">
        <v>9.8</v>
      </c>
      <c r="K5" s="5" t="s">
        <v>12</v>
      </c>
    </row>
    <row r="6" spans="1:11" ht="12">
      <c r="A6" s="4">
        <v>1941</v>
      </c>
      <c r="B6" s="5">
        <v>8.7</v>
      </c>
      <c r="C6" s="5">
        <v>13.7</v>
      </c>
      <c r="D6" s="5" t="s">
        <v>13</v>
      </c>
      <c r="E6" s="5">
        <v>104.2</v>
      </c>
      <c r="F6" s="5">
        <v>163.3</v>
      </c>
      <c r="G6" s="5" t="s">
        <v>14</v>
      </c>
      <c r="H6" s="5">
        <v>0.08360000000000001</v>
      </c>
      <c r="I6" s="5">
        <v>7.6</v>
      </c>
      <c r="J6" s="5">
        <v>12</v>
      </c>
      <c r="K6" s="5" t="s">
        <v>15</v>
      </c>
    </row>
    <row r="7" spans="1:11" ht="12">
      <c r="A7" s="4">
        <v>1942</v>
      </c>
      <c r="B7" s="5">
        <v>14.6</v>
      </c>
      <c r="C7" s="5">
        <v>35.1</v>
      </c>
      <c r="D7" s="5" t="s">
        <v>16</v>
      </c>
      <c r="E7" s="5">
        <v>156.3</v>
      </c>
      <c r="F7" s="5">
        <v>375.4</v>
      </c>
      <c r="G7" s="5" t="s">
        <v>17</v>
      </c>
      <c r="H7" s="5">
        <v>0.0936</v>
      </c>
      <c r="I7" s="5">
        <v>10.1</v>
      </c>
      <c r="J7" s="5">
        <v>24.3</v>
      </c>
      <c r="K7" s="5" t="s">
        <v>18</v>
      </c>
    </row>
    <row r="8" spans="1:11" ht="12">
      <c r="A8" s="4">
        <v>1943</v>
      </c>
      <c r="B8" s="5">
        <v>24</v>
      </c>
      <c r="C8" s="5">
        <v>78.6</v>
      </c>
      <c r="D8" s="5" t="s">
        <v>19</v>
      </c>
      <c r="E8" s="5">
        <v>233.9</v>
      </c>
      <c r="F8" s="5">
        <v>765.6</v>
      </c>
      <c r="G8" s="5" t="s">
        <v>20</v>
      </c>
      <c r="H8" s="5">
        <v>0.10260000000000001</v>
      </c>
      <c r="I8" s="5">
        <v>13.3</v>
      </c>
      <c r="J8" s="5">
        <v>43.6</v>
      </c>
      <c r="K8" s="5" t="s">
        <v>21</v>
      </c>
    </row>
    <row r="9" spans="1:11" ht="12">
      <c r="A9" s="4">
        <v>1944</v>
      </c>
      <c r="B9" s="5">
        <v>43.7</v>
      </c>
      <c r="C9" s="5">
        <v>91.3</v>
      </c>
      <c r="D9" s="5" t="s">
        <v>22</v>
      </c>
      <c r="E9" s="5">
        <v>461</v>
      </c>
      <c r="F9" s="5">
        <v>962.1</v>
      </c>
      <c r="G9" s="5" t="s">
        <v>23</v>
      </c>
      <c r="H9" s="5">
        <v>0.0949</v>
      </c>
      <c r="I9" s="5">
        <v>20.9</v>
      </c>
      <c r="J9" s="5">
        <v>43.6</v>
      </c>
      <c r="K9" s="5" t="s">
        <v>24</v>
      </c>
    </row>
    <row r="10" spans="1:11" ht="12">
      <c r="A10" s="4">
        <v>1945</v>
      </c>
      <c r="B10" s="5">
        <v>45.2</v>
      </c>
      <c r="C10" s="5">
        <v>92.7</v>
      </c>
      <c r="D10" s="5" t="s">
        <v>22</v>
      </c>
      <c r="E10" s="5">
        <v>499</v>
      </c>
      <c r="F10" s="5">
        <v>1024.4</v>
      </c>
      <c r="G10" s="5" t="s">
        <v>25</v>
      </c>
      <c r="H10" s="5">
        <v>0.09050000000000001</v>
      </c>
      <c r="I10" s="5">
        <v>20.4</v>
      </c>
      <c r="J10" s="5">
        <v>41.9</v>
      </c>
      <c r="K10" s="5" t="s">
        <v>26</v>
      </c>
    </row>
    <row r="11" spans="1:11" ht="12">
      <c r="A11" s="4">
        <v>1946</v>
      </c>
      <c r="B11" s="5">
        <v>39.3</v>
      </c>
      <c r="C11" s="5">
        <v>55.2</v>
      </c>
      <c r="D11" s="5" t="s">
        <v>27</v>
      </c>
      <c r="E11" s="5">
        <v>433.7</v>
      </c>
      <c r="F11" s="5">
        <v>609.6</v>
      </c>
      <c r="G11" s="5" t="s">
        <v>28</v>
      </c>
      <c r="H11" s="5">
        <v>0.0906</v>
      </c>
      <c r="I11" s="5">
        <v>17.7</v>
      </c>
      <c r="J11" s="5">
        <v>24.8</v>
      </c>
      <c r="K11" s="5" t="s">
        <v>29</v>
      </c>
    </row>
    <row r="12" spans="1:11" ht="12">
      <c r="A12" s="4">
        <v>1947</v>
      </c>
      <c r="B12" s="5">
        <v>38.5</v>
      </c>
      <c r="C12" s="5">
        <v>34.5</v>
      </c>
      <c r="D12" s="5">
        <v>4</v>
      </c>
      <c r="E12" s="5">
        <v>385.1</v>
      </c>
      <c r="F12" s="5">
        <v>345</v>
      </c>
      <c r="G12" s="5">
        <v>40.2</v>
      </c>
      <c r="H12" s="5">
        <v>0.1</v>
      </c>
      <c r="I12" s="5">
        <v>16.5</v>
      </c>
      <c r="J12" s="5">
        <v>14.8</v>
      </c>
      <c r="K12" s="5">
        <v>1.7000000000000002</v>
      </c>
    </row>
    <row r="13" spans="1:11" ht="12">
      <c r="A13" s="4">
        <v>1948</v>
      </c>
      <c r="B13" s="5">
        <v>41.6</v>
      </c>
      <c r="C13" s="5">
        <v>29.8</v>
      </c>
      <c r="D13" s="5">
        <v>11.8</v>
      </c>
      <c r="E13" s="5">
        <v>392.8</v>
      </c>
      <c r="F13" s="5">
        <v>281.3</v>
      </c>
      <c r="G13" s="5">
        <v>111.5</v>
      </c>
      <c r="H13" s="5">
        <v>0.1058</v>
      </c>
      <c r="I13" s="5">
        <v>16.2</v>
      </c>
      <c r="J13" s="5">
        <v>11.6</v>
      </c>
      <c r="K13" s="5">
        <v>4.6</v>
      </c>
    </row>
    <row r="14" spans="1:11" ht="12">
      <c r="A14" s="4">
        <v>1949</v>
      </c>
      <c r="B14" s="5">
        <v>39.4</v>
      </c>
      <c r="C14" s="5">
        <v>38.8</v>
      </c>
      <c r="D14" s="5">
        <v>0.6000000000000001</v>
      </c>
      <c r="E14" s="5">
        <v>384.9</v>
      </c>
      <c r="F14" s="5">
        <v>379.2</v>
      </c>
      <c r="G14" s="5">
        <v>5.7</v>
      </c>
      <c r="H14" s="5">
        <v>0.1024</v>
      </c>
      <c r="I14" s="5">
        <v>14.5</v>
      </c>
      <c r="J14" s="5">
        <v>14.3</v>
      </c>
      <c r="K14" s="5">
        <v>0.2</v>
      </c>
    </row>
    <row r="15" spans="1:11" ht="12">
      <c r="A15" s="4">
        <v>1950</v>
      </c>
      <c r="B15" s="5">
        <v>39.4</v>
      </c>
      <c r="C15" s="5">
        <v>42.6</v>
      </c>
      <c r="D15" s="5" t="s">
        <v>30</v>
      </c>
      <c r="E15" s="5">
        <v>370.4</v>
      </c>
      <c r="F15" s="5">
        <v>399.6</v>
      </c>
      <c r="G15" s="5" t="s">
        <v>31</v>
      </c>
      <c r="H15" s="5">
        <v>0.10650000000000001</v>
      </c>
      <c r="I15" s="5">
        <v>14.4</v>
      </c>
      <c r="J15" s="5">
        <v>15.6</v>
      </c>
      <c r="K15" s="5" t="s">
        <v>32</v>
      </c>
    </row>
    <row r="16" spans="1:11" ht="12">
      <c r="A16" s="4">
        <v>1951</v>
      </c>
      <c r="B16" s="5">
        <v>51.6</v>
      </c>
      <c r="C16" s="5">
        <v>45.5</v>
      </c>
      <c r="D16" s="5">
        <v>6.1</v>
      </c>
      <c r="E16" s="5">
        <v>493</v>
      </c>
      <c r="F16" s="5">
        <v>434.7</v>
      </c>
      <c r="G16" s="5">
        <v>58.3</v>
      </c>
      <c r="H16" s="5">
        <v>0.1047</v>
      </c>
      <c r="I16" s="5">
        <v>16.1</v>
      </c>
      <c r="J16" s="5">
        <v>14.2</v>
      </c>
      <c r="K16" s="5">
        <v>1.9</v>
      </c>
    </row>
    <row r="17" spans="1:11" ht="12">
      <c r="A17" s="4">
        <v>1952</v>
      </c>
      <c r="B17" s="5">
        <v>66.2</v>
      </c>
      <c r="C17" s="5">
        <v>67.7</v>
      </c>
      <c r="D17" s="5" t="s">
        <v>33</v>
      </c>
      <c r="E17" s="5">
        <v>635</v>
      </c>
      <c r="F17" s="5">
        <v>649.6</v>
      </c>
      <c r="G17" s="5" t="s">
        <v>34</v>
      </c>
      <c r="H17" s="5">
        <v>0.1042</v>
      </c>
      <c r="I17" s="5">
        <v>19</v>
      </c>
      <c r="J17" s="5">
        <v>19.4</v>
      </c>
      <c r="K17" s="5" t="s">
        <v>35</v>
      </c>
    </row>
    <row r="18" spans="1:11" ht="12">
      <c r="A18" s="4">
        <v>1953</v>
      </c>
      <c r="B18" s="5">
        <v>69.6</v>
      </c>
      <c r="C18" s="5">
        <v>76.1</v>
      </c>
      <c r="D18" s="5" t="s">
        <v>36</v>
      </c>
      <c r="E18" s="5">
        <v>619.3</v>
      </c>
      <c r="F18" s="5">
        <v>677.1</v>
      </c>
      <c r="G18" s="5" t="s">
        <v>37</v>
      </c>
      <c r="H18" s="5">
        <v>0.1124</v>
      </c>
      <c r="I18" s="5">
        <v>18.7</v>
      </c>
      <c r="J18" s="5">
        <v>20.4</v>
      </c>
      <c r="K18" s="5" t="s">
        <v>38</v>
      </c>
    </row>
    <row r="19" spans="1:11" ht="12">
      <c r="A19" s="4">
        <v>1954</v>
      </c>
      <c r="B19" s="5">
        <v>69.7</v>
      </c>
      <c r="C19" s="5">
        <v>70.9</v>
      </c>
      <c r="D19" s="5" t="s">
        <v>39</v>
      </c>
      <c r="E19" s="5">
        <v>599.3</v>
      </c>
      <c r="F19" s="5">
        <v>609.2</v>
      </c>
      <c r="G19" s="5" t="s">
        <v>40</v>
      </c>
      <c r="H19" s="5">
        <v>0.1163</v>
      </c>
      <c r="I19" s="5">
        <v>18.5</v>
      </c>
      <c r="J19" s="5">
        <v>18.8</v>
      </c>
      <c r="K19" s="5" t="s">
        <v>41</v>
      </c>
    </row>
    <row r="20" spans="1:11" ht="12">
      <c r="A20" s="4">
        <v>1955</v>
      </c>
      <c r="B20" s="5">
        <v>65.5</v>
      </c>
      <c r="C20" s="5">
        <v>68.4</v>
      </c>
      <c r="D20" s="5" t="s">
        <v>12</v>
      </c>
      <c r="E20" s="5">
        <v>544.1</v>
      </c>
      <c r="F20" s="5">
        <v>568.9</v>
      </c>
      <c r="G20" s="5" t="s">
        <v>42</v>
      </c>
      <c r="H20" s="5">
        <v>0.1203</v>
      </c>
      <c r="I20" s="5">
        <v>16.5</v>
      </c>
      <c r="J20" s="5">
        <v>17.3</v>
      </c>
      <c r="K20" s="5" t="s">
        <v>43</v>
      </c>
    </row>
    <row r="21" spans="1:11" ht="12">
      <c r="A21" s="4">
        <v>1956</v>
      </c>
      <c r="B21" s="5">
        <v>74.6</v>
      </c>
      <c r="C21" s="5">
        <v>70.6</v>
      </c>
      <c r="D21" s="5">
        <v>3.9</v>
      </c>
      <c r="E21" s="5">
        <v>590.6</v>
      </c>
      <c r="F21" s="5">
        <v>559.3</v>
      </c>
      <c r="G21" s="5">
        <v>31.2</v>
      </c>
      <c r="H21" s="5">
        <v>0.1263</v>
      </c>
      <c r="I21" s="5">
        <v>17.5</v>
      </c>
      <c r="J21" s="5">
        <v>16.5</v>
      </c>
      <c r="K21" s="5">
        <v>0.9</v>
      </c>
    </row>
    <row r="22" spans="1:11" ht="12">
      <c r="A22" s="4">
        <v>1957</v>
      </c>
      <c r="B22" s="5">
        <v>80</v>
      </c>
      <c r="C22" s="5">
        <v>76.6</v>
      </c>
      <c r="D22" s="5">
        <v>3.4</v>
      </c>
      <c r="E22" s="5">
        <v>602.8</v>
      </c>
      <c r="F22" s="5">
        <v>577.1</v>
      </c>
      <c r="G22" s="5">
        <v>25.7</v>
      </c>
      <c r="H22" s="5">
        <v>0.1327</v>
      </c>
      <c r="I22" s="5">
        <v>17.7</v>
      </c>
      <c r="J22" s="5">
        <v>17</v>
      </c>
      <c r="K22" s="5">
        <v>0.8</v>
      </c>
    </row>
    <row r="23" spans="1:11" ht="12">
      <c r="A23" s="4">
        <v>1958</v>
      </c>
      <c r="B23" s="5">
        <v>79.6</v>
      </c>
      <c r="C23" s="5">
        <v>82.4</v>
      </c>
      <c r="D23" s="5" t="s">
        <v>44</v>
      </c>
      <c r="E23" s="5">
        <v>566.8</v>
      </c>
      <c r="F23" s="5">
        <v>586.5</v>
      </c>
      <c r="G23" s="5" t="s">
        <v>45</v>
      </c>
      <c r="H23" s="5">
        <v>0.1405</v>
      </c>
      <c r="I23" s="5">
        <v>17.3</v>
      </c>
      <c r="J23" s="5">
        <v>17.9</v>
      </c>
      <c r="K23" s="5" t="s">
        <v>46</v>
      </c>
    </row>
    <row r="24" spans="1:11" ht="12">
      <c r="A24" s="4">
        <v>1959</v>
      </c>
      <c r="B24" s="5">
        <v>79.2</v>
      </c>
      <c r="C24" s="5">
        <v>92.1</v>
      </c>
      <c r="D24" s="5" t="s">
        <v>47</v>
      </c>
      <c r="E24" s="5">
        <v>542.4</v>
      </c>
      <c r="F24" s="5">
        <v>630.4</v>
      </c>
      <c r="G24" s="5" t="s">
        <v>48</v>
      </c>
      <c r="H24" s="5">
        <v>0.1461</v>
      </c>
      <c r="I24" s="5">
        <v>16.2</v>
      </c>
      <c r="J24" s="5">
        <v>18.8</v>
      </c>
      <c r="K24" s="5" t="s">
        <v>49</v>
      </c>
    </row>
    <row r="25" spans="1:11" ht="12">
      <c r="A25" s="4">
        <v>1960</v>
      </c>
      <c r="B25" s="5">
        <v>92.5</v>
      </c>
      <c r="C25" s="5">
        <v>92.2</v>
      </c>
      <c r="D25" s="5">
        <v>0.30000000000000004</v>
      </c>
      <c r="E25" s="5">
        <v>630.5</v>
      </c>
      <c r="F25" s="5">
        <v>628.4</v>
      </c>
      <c r="G25" s="5">
        <v>2</v>
      </c>
      <c r="H25" s="5">
        <v>0.1467</v>
      </c>
      <c r="I25" s="5">
        <v>17.8</v>
      </c>
      <c r="J25" s="5">
        <v>17.8</v>
      </c>
      <c r="K25" s="5">
        <v>0.1</v>
      </c>
    </row>
    <row r="26" spans="1:11" ht="12">
      <c r="A26" s="4">
        <v>1961</v>
      </c>
      <c r="B26" s="5">
        <v>94.4</v>
      </c>
      <c r="C26" s="5">
        <v>97.7</v>
      </c>
      <c r="D26" s="5" t="s">
        <v>50</v>
      </c>
      <c r="E26" s="5">
        <v>626.3</v>
      </c>
      <c r="F26" s="5">
        <v>648.5</v>
      </c>
      <c r="G26" s="5" t="s">
        <v>51</v>
      </c>
      <c r="H26" s="5">
        <v>0.1507</v>
      </c>
      <c r="I26" s="5">
        <v>17.8</v>
      </c>
      <c r="J26" s="5">
        <v>18.4</v>
      </c>
      <c r="K26" s="5" t="s">
        <v>46</v>
      </c>
    </row>
    <row r="27" spans="1:11" ht="12">
      <c r="A27" s="4">
        <v>1962</v>
      </c>
      <c r="B27" s="5">
        <v>99.7</v>
      </c>
      <c r="C27" s="5">
        <v>106.8</v>
      </c>
      <c r="D27" s="5" t="s">
        <v>52</v>
      </c>
      <c r="E27" s="5">
        <v>659.7</v>
      </c>
      <c r="F27" s="5">
        <v>707</v>
      </c>
      <c r="G27" s="5" t="s">
        <v>53</v>
      </c>
      <c r="H27" s="5">
        <v>0.1511</v>
      </c>
      <c r="I27" s="5">
        <v>17.6</v>
      </c>
      <c r="J27" s="5">
        <v>18.8</v>
      </c>
      <c r="K27" s="5" t="s">
        <v>54</v>
      </c>
    </row>
    <row r="28" spans="1:11" ht="12">
      <c r="A28" s="4">
        <v>1963</v>
      </c>
      <c r="B28" s="5">
        <v>106.6</v>
      </c>
      <c r="C28" s="5">
        <v>111.3</v>
      </c>
      <c r="D28" s="5" t="s">
        <v>55</v>
      </c>
      <c r="E28" s="5">
        <v>674.9</v>
      </c>
      <c r="F28" s="5">
        <v>705</v>
      </c>
      <c r="G28" s="5" t="s">
        <v>56</v>
      </c>
      <c r="H28" s="5">
        <v>0.1579</v>
      </c>
      <c r="I28" s="5">
        <v>17.8</v>
      </c>
      <c r="J28" s="5">
        <v>18.6</v>
      </c>
      <c r="K28" s="5" t="s">
        <v>43</v>
      </c>
    </row>
    <row r="29" spans="1:11" ht="12">
      <c r="A29" s="4">
        <v>1964</v>
      </c>
      <c r="B29" s="5">
        <v>112.6</v>
      </c>
      <c r="C29" s="5">
        <v>118.5</v>
      </c>
      <c r="D29" s="5" t="s">
        <v>57</v>
      </c>
      <c r="E29" s="5">
        <v>703.8</v>
      </c>
      <c r="F29" s="5">
        <v>740.8</v>
      </c>
      <c r="G29" s="5" t="s">
        <v>58</v>
      </c>
      <c r="H29" s="5">
        <v>0.16</v>
      </c>
      <c r="I29" s="5">
        <v>17.6</v>
      </c>
      <c r="J29" s="5">
        <v>18.5</v>
      </c>
      <c r="K29" s="5" t="s">
        <v>59</v>
      </c>
    </row>
    <row r="30" spans="1:11" ht="12">
      <c r="A30" s="4">
        <v>1965</v>
      </c>
      <c r="B30" s="5">
        <v>116.8</v>
      </c>
      <c r="C30" s="5">
        <v>118.2</v>
      </c>
      <c r="D30" s="5" t="s">
        <v>60</v>
      </c>
      <c r="E30" s="5">
        <v>720.6</v>
      </c>
      <c r="F30" s="5">
        <v>729.4</v>
      </c>
      <c r="G30" s="5" t="s">
        <v>61</v>
      </c>
      <c r="H30" s="5">
        <v>0.1621</v>
      </c>
      <c r="I30" s="5">
        <v>17</v>
      </c>
      <c r="J30" s="5">
        <v>17.2</v>
      </c>
      <c r="K30" s="5" t="s">
        <v>62</v>
      </c>
    </row>
    <row r="31" spans="1:11" ht="12">
      <c r="A31" s="4">
        <v>1966</v>
      </c>
      <c r="B31" s="5">
        <v>130.8</v>
      </c>
      <c r="C31" s="5">
        <v>134.5</v>
      </c>
      <c r="D31" s="5" t="s">
        <v>63</v>
      </c>
      <c r="E31" s="5">
        <v>788.6</v>
      </c>
      <c r="F31" s="5">
        <v>810.9</v>
      </c>
      <c r="G31" s="5" t="s">
        <v>64</v>
      </c>
      <c r="H31" s="5">
        <v>0.16590000000000002</v>
      </c>
      <c r="I31" s="5">
        <v>17.3</v>
      </c>
      <c r="J31" s="5">
        <v>17.8</v>
      </c>
      <c r="K31" s="5" t="s">
        <v>65</v>
      </c>
    </row>
    <row r="32" spans="1:11" ht="12">
      <c r="A32" s="4">
        <v>1967</v>
      </c>
      <c r="B32" s="5">
        <v>148.8</v>
      </c>
      <c r="C32" s="5">
        <v>157.5</v>
      </c>
      <c r="D32" s="5" t="s">
        <v>66</v>
      </c>
      <c r="E32" s="5">
        <v>875.4</v>
      </c>
      <c r="F32" s="5">
        <v>926.3</v>
      </c>
      <c r="G32" s="5" t="s">
        <v>67</v>
      </c>
      <c r="H32" s="5">
        <v>0.17</v>
      </c>
      <c r="I32" s="5">
        <v>18.4</v>
      </c>
      <c r="J32" s="5">
        <v>19.4</v>
      </c>
      <c r="K32" s="5" t="s">
        <v>32</v>
      </c>
    </row>
    <row r="33" spans="1:11" ht="12">
      <c r="A33" s="4">
        <v>1968</v>
      </c>
      <c r="B33" s="5">
        <v>153</v>
      </c>
      <c r="C33" s="5">
        <v>178.1</v>
      </c>
      <c r="D33" s="5" t="s">
        <v>68</v>
      </c>
      <c r="E33" s="5">
        <v>866.7</v>
      </c>
      <c r="F33" s="5">
        <v>1009.3</v>
      </c>
      <c r="G33" s="5" t="s">
        <v>69</v>
      </c>
      <c r="H33" s="5">
        <v>0.17650000000000002</v>
      </c>
      <c r="I33" s="5">
        <v>17.6</v>
      </c>
      <c r="J33" s="5">
        <v>20.5</v>
      </c>
      <c r="K33" s="5" t="s">
        <v>10</v>
      </c>
    </row>
    <row r="34" spans="1:11" ht="12">
      <c r="A34" s="4">
        <v>1969</v>
      </c>
      <c r="B34" s="5">
        <v>186.9</v>
      </c>
      <c r="C34" s="5">
        <v>183.6</v>
      </c>
      <c r="D34" s="5">
        <v>3.2</v>
      </c>
      <c r="E34" s="5">
        <v>993.5</v>
      </c>
      <c r="F34" s="5">
        <v>976.3</v>
      </c>
      <c r="G34" s="5">
        <v>17.2</v>
      </c>
      <c r="H34" s="5">
        <v>0.18810000000000002</v>
      </c>
      <c r="I34" s="5">
        <v>19.7</v>
      </c>
      <c r="J34" s="5">
        <v>19.4</v>
      </c>
      <c r="K34" s="5">
        <v>0.30000000000000004</v>
      </c>
    </row>
    <row r="35" spans="1:11" ht="12">
      <c r="A35" s="4">
        <v>1970</v>
      </c>
      <c r="B35" s="5">
        <v>192.8</v>
      </c>
      <c r="C35" s="5">
        <v>195.6</v>
      </c>
      <c r="D35" s="5" t="s">
        <v>44</v>
      </c>
      <c r="E35" s="5">
        <v>967.9</v>
      </c>
      <c r="F35" s="5">
        <v>982.2</v>
      </c>
      <c r="G35" s="5" t="s">
        <v>70</v>
      </c>
      <c r="H35" s="5">
        <v>0.19920000000000002</v>
      </c>
      <c r="I35" s="5">
        <v>19</v>
      </c>
      <c r="J35" s="5">
        <v>19.3</v>
      </c>
      <c r="K35" s="5" t="s">
        <v>41</v>
      </c>
    </row>
    <row r="36" spans="1:11" ht="12">
      <c r="A36" s="4">
        <v>1971</v>
      </c>
      <c r="B36" s="5">
        <v>187.1</v>
      </c>
      <c r="C36" s="5">
        <v>210.2</v>
      </c>
      <c r="D36" s="5" t="s">
        <v>71</v>
      </c>
      <c r="E36" s="5">
        <v>877.4</v>
      </c>
      <c r="F36" s="5">
        <v>985.3</v>
      </c>
      <c r="G36" s="5" t="s">
        <v>72</v>
      </c>
      <c r="H36" s="5">
        <v>0.21330000000000002</v>
      </c>
      <c r="I36" s="5">
        <v>17.3</v>
      </c>
      <c r="J36" s="5">
        <v>19.5</v>
      </c>
      <c r="K36" s="5" t="s">
        <v>73</v>
      </c>
    </row>
    <row r="37" spans="1:11" ht="12">
      <c r="A37" s="4">
        <v>1972</v>
      </c>
      <c r="B37" s="5">
        <v>207.3</v>
      </c>
      <c r="C37" s="5">
        <v>230.7</v>
      </c>
      <c r="D37" s="5" t="s">
        <v>74</v>
      </c>
      <c r="E37" s="5">
        <v>908.1</v>
      </c>
      <c r="F37" s="5">
        <v>1010.4</v>
      </c>
      <c r="G37" s="5" t="s">
        <v>75</v>
      </c>
      <c r="H37" s="5">
        <v>0.2283</v>
      </c>
      <c r="I37" s="5">
        <v>17.6</v>
      </c>
      <c r="J37" s="5">
        <v>19.6</v>
      </c>
      <c r="K37" s="5" t="s">
        <v>76</v>
      </c>
    </row>
    <row r="38" spans="1:11" ht="12">
      <c r="A38" s="4">
        <v>1973</v>
      </c>
      <c r="B38" s="5">
        <v>230.8</v>
      </c>
      <c r="C38" s="5">
        <v>245.7</v>
      </c>
      <c r="D38" s="5" t="s">
        <v>77</v>
      </c>
      <c r="E38" s="5">
        <v>956.5</v>
      </c>
      <c r="F38" s="5">
        <v>1018.3</v>
      </c>
      <c r="G38" s="5" t="s">
        <v>78</v>
      </c>
      <c r="H38" s="5">
        <v>0.24130000000000001</v>
      </c>
      <c r="I38" s="5">
        <v>17.6</v>
      </c>
      <c r="J38" s="5">
        <v>18.7</v>
      </c>
      <c r="K38" s="5" t="s">
        <v>32</v>
      </c>
    </row>
    <row r="39" spans="1:11" ht="12">
      <c r="A39" s="4">
        <v>1974</v>
      </c>
      <c r="B39" s="5">
        <v>263.2</v>
      </c>
      <c r="C39" s="5">
        <v>269.4</v>
      </c>
      <c r="D39" s="5" t="s">
        <v>79</v>
      </c>
      <c r="E39" s="5">
        <v>1003.9</v>
      </c>
      <c r="F39" s="5">
        <v>1027.3</v>
      </c>
      <c r="G39" s="5" t="s">
        <v>74</v>
      </c>
      <c r="H39" s="5">
        <v>0.2622</v>
      </c>
      <c r="I39" s="5">
        <v>18.3</v>
      </c>
      <c r="J39" s="5">
        <v>18.7</v>
      </c>
      <c r="K39" s="5" t="s">
        <v>35</v>
      </c>
    </row>
    <row r="40" spans="1:11" ht="12">
      <c r="A40" s="4">
        <v>1975</v>
      </c>
      <c r="B40" s="5">
        <v>279.1</v>
      </c>
      <c r="C40" s="5">
        <v>332.3</v>
      </c>
      <c r="D40" s="5" t="s">
        <v>80</v>
      </c>
      <c r="E40" s="5">
        <v>965.7</v>
      </c>
      <c r="F40" s="5">
        <v>1149.9</v>
      </c>
      <c r="G40" s="5" t="s">
        <v>81</v>
      </c>
      <c r="H40" s="5">
        <v>0.28900000000000003</v>
      </c>
      <c r="I40" s="5">
        <v>17.9</v>
      </c>
      <c r="J40" s="5">
        <v>21.3</v>
      </c>
      <c r="K40" s="5" t="s">
        <v>82</v>
      </c>
    </row>
    <row r="41" spans="1:11" ht="12">
      <c r="A41" s="4">
        <v>1976</v>
      </c>
      <c r="B41" s="5">
        <v>298.1</v>
      </c>
      <c r="C41" s="5">
        <v>371.8</v>
      </c>
      <c r="D41" s="5" t="s">
        <v>83</v>
      </c>
      <c r="E41" s="5">
        <v>955.9</v>
      </c>
      <c r="F41" s="5">
        <v>1192.4</v>
      </c>
      <c r="G41" s="5" t="s">
        <v>84</v>
      </c>
      <c r="H41" s="5">
        <v>0.3118</v>
      </c>
      <c r="I41" s="5">
        <v>17.1</v>
      </c>
      <c r="J41" s="5">
        <v>21.4</v>
      </c>
      <c r="K41" s="5" t="s">
        <v>85</v>
      </c>
    </row>
    <row r="42" spans="1:11" ht="12">
      <c r="A42" s="4" t="s">
        <v>86</v>
      </c>
      <c r="B42" s="5">
        <v>81.2</v>
      </c>
      <c r="C42" s="5">
        <v>96</v>
      </c>
      <c r="D42" s="5" t="s">
        <v>87</v>
      </c>
      <c r="E42" s="5">
        <v>253.1</v>
      </c>
      <c r="F42" s="5">
        <v>299.1</v>
      </c>
      <c r="G42" s="5" t="s">
        <v>88</v>
      </c>
      <c r="H42" s="5">
        <v>0.3209</v>
      </c>
      <c r="I42" s="5">
        <v>17.7</v>
      </c>
      <c r="J42" s="5">
        <v>20.9</v>
      </c>
      <c r="K42" s="5" t="s">
        <v>89</v>
      </c>
    </row>
    <row r="43" spans="1:11" ht="12">
      <c r="A43" s="4">
        <v>1977</v>
      </c>
      <c r="B43" s="5">
        <v>355.6</v>
      </c>
      <c r="C43" s="5">
        <v>409.2</v>
      </c>
      <c r="D43" s="5" t="s">
        <v>90</v>
      </c>
      <c r="E43" s="5">
        <v>1054.4</v>
      </c>
      <c r="F43" s="5">
        <v>1213.6</v>
      </c>
      <c r="G43" s="5" t="s">
        <v>91</v>
      </c>
      <c r="H43" s="5">
        <v>0.3372</v>
      </c>
      <c r="I43" s="5">
        <v>18</v>
      </c>
      <c r="J43" s="5">
        <v>20.7</v>
      </c>
      <c r="K43" s="5" t="s">
        <v>92</v>
      </c>
    </row>
    <row r="44" spans="1:11" ht="12">
      <c r="A44" s="4">
        <v>1978</v>
      </c>
      <c r="B44" s="5">
        <v>399.6</v>
      </c>
      <c r="C44" s="5">
        <v>458.7</v>
      </c>
      <c r="D44" s="5" t="s">
        <v>93</v>
      </c>
      <c r="E44" s="5">
        <v>1113.3</v>
      </c>
      <c r="F44" s="5">
        <v>1278.2</v>
      </c>
      <c r="G44" s="5" t="s">
        <v>94</v>
      </c>
      <c r="H44" s="5">
        <v>0.3589</v>
      </c>
      <c r="I44" s="5">
        <v>18</v>
      </c>
      <c r="J44" s="5">
        <v>20.7</v>
      </c>
      <c r="K44" s="5" t="s">
        <v>92</v>
      </c>
    </row>
    <row r="45" spans="1:11" ht="12">
      <c r="A45" s="4">
        <v>1979</v>
      </c>
      <c r="B45" s="5">
        <v>463.3</v>
      </c>
      <c r="C45" s="5">
        <v>504</v>
      </c>
      <c r="D45" s="5" t="s">
        <v>95</v>
      </c>
      <c r="E45" s="5">
        <v>1186.7</v>
      </c>
      <c r="F45" s="5">
        <v>1291.1</v>
      </c>
      <c r="G45" s="5" t="s">
        <v>96</v>
      </c>
      <c r="H45" s="5">
        <v>0.3904</v>
      </c>
      <c r="I45" s="5">
        <v>18.5</v>
      </c>
      <c r="J45" s="5">
        <v>20.1</v>
      </c>
      <c r="K45" s="5" t="s">
        <v>97</v>
      </c>
    </row>
    <row r="46" spans="1:11" ht="12">
      <c r="A46" s="4">
        <v>1980</v>
      </c>
      <c r="B46" s="5">
        <v>517.1</v>
      </c>
      <c r="C46" s="5">
        <v>590.9</v>
      </c>
      <c r="D46" s="5" t="s">
        <v>98</v>
      </c>
      <c r="E46" s="5">
        <v>1197.3</v>
      </c>
      <c r="F46" s="5">
        <v>1368.2</v>
      </c>
      <c r="G46" s="5" t="s">
        <v>99</v>
      </c>
      <c r="H46" s="5">
        <v>0.4319</v>
      </c>
      <c r="I46" s="5">
        <v>19</v>
      </c>
      <c r="J46" s="5">
        <v>21.7</v>
      </c>
      <c r="K46" s="5" t="s">
        <v>92</v>
      </c>
    </row>
    <row r="47" spans="1:11" ht="12">
      <c r="A47" s="4">
        <v>1981</v>
      </c>
      <c r="B47" s="5">
        <v>599.3</v>
      </c>
      <c r="C47" s="5">
        <v>678.2</v>
      </c>
      <c r="D47" s="5" t="s">
        <v>100</v>
      </c>
      <c r="E47" s="5">
        <v>1251.1</v>
      </c>
      <c r="F47" s="5">
        <v>1416</v>
      </c>
      <c r="G47" s="5" t="s">
        <v>94</v>
      </c>
      <c r="H47" s="5">
        <v>0.47900000000000004</v>
      </c>
      <c r="I47" s="5">
        <v>19.6</v>
      </c>
      <c r="J47" s="5">
        <v>22.2</v>
      </c>
      <c r="K47" s="5" t="s">
        <v>49</v>
      </c>
    </row>
    <row r="48" spans="1:11" ht="12">
      <c r="A48" s="4">
        <v>1982</v>
      </c>
      <c r="B48" s="5">
        <v>617.8</v>
      </c>
      <c r="C48" s="5">
        <v>745.7</v>
      </c>
      <c r="D48" s="5" t="s">
        <v>101</v>
      </c>
      <c r="E48" s="5">
        <v>1202.6</v>
      </c>
      <c r="F48" s="5">
        <v>1451.7</v>
      </c>
      <c r="G48" s="5" t="s">
        <v>102</v>
      </c>
      <c r="H48" s="5">
        <v>0.5137</v>
      </c>
      <c r="I48" s="5">
        <v>19.2</v>
      </c>
      <c r="J48" s="5">
        <v>23.1</v>
      </c>
      <c r="K48" s="5" t="s">
        <v>103</v>
      </c>
    </row>
    <row r="49" spans="1:11" ht="12">
      <c r="A49" s="4">
        <v>1983</v>
      </c>
      <c r="B49" s="5">
        <v>600.6</v>
      </c>
      <c r="C49" s="5">
        <v>808.4</v>
      </c>
      <c r="D49" s="5" t="s">
        <v>104</v>
      </c>
      <c r="E49" s="5">
        <v>1113.4</v>
      </c>
      <c r="F49" s="5">
        <v>1498.6</v>
      </c>
      <c r="G49" s="5" t="s">
        <v>105</v>
      </c>
      <c r="H49" s="5">
        <v>0.5394</v>
      </c>
      <c r="I49" s="5">
        <v>17.5</v>
      </c>
      <c r="J49" s="5">
        <v>23.5</v>
      </c>
      <c r="K49" s="5" t="s">
        <v>106</v>
      </c>
    </row>
    <row r="50" spans="1:11" ht="12">
      <c r="A50" s="4">
        <v>1984</v>
      </c>
      <c r="B50" s="5">
        <v>666.4</v>
      </c>
      <c r="C50" s="5">
        <v>851.8</v>
      </c>
      <c r="D50" s="5" t="s">
        <v>107</v>
      </c>
      <c r="E50" s="5">
        <v>1173.9</v>
      </c>
      <c r="F50" s="5">
        <v>1500.4</v>
      </c>
      <c r="G50" s="5" t="s">
        <v>108</v>
      </c>
      <c r="H50" s="5">
        <v>0.5677</v>
      </c>
      <c r="I50" s="5">
        <v>17.3</v>
      </c>
      <c r="J50" s="5">
        <v>22.2</v>
      </c>
      <c r="K50" s="5" t="s">
        <v>55</v>
      </c>
    </row>
    <row r="51" spans="1:11" ht="12">
      <c r="A51" s="4">
        <v>1985</v>
      </c>
      <c r="B51" s="5">
        <v>734</v>
      </c>
      <c r="C51" s="5">
        <v>946.3</v>
      </c>
      <c r="D51" s="5" t="s">
        <v>109</v>
      </c>
      <c r="E51" s="5">
        <v>1250.5</v>
      </c>
      <c r="F51" s="5">
        <v>1612.2</v>
      </c>
      <c r="G51" s="5" t="s">
        <v>110</v>
      </c>
      <c r="H51" s="5">
        <v>0.5870000000000001</v>
      </c>
      <c r="I51" s="5">
        <v>17.7</v>
      </c>
      <c r="J51" s="5">
        <v>22.8</v>
      </c>
      <c r="K51" s="5" t="s">
        <v>111</v>
      </c>
    </row>
    <row r="52" spans="1:11" ht="12">
      <c r="A52" s="4">
        <v>1986</v>
      </c>
      <c r="B52" s="5">
        <v>769.2</v>
      </c>
      <c r="C52" s="5">
        <v>990.4</v>
      </c>
      <c r="D52" s="5" t="s">
        <v>112</v>
      </c>
      <c r="E52" s="5">
        <v>1277.2</v>
      </c>
      <c r="F52" s="5">
        <v>1644.6</v>
      </c>
      <c r="G52" s="5" t="s">
        <v>113</v>
      </c>
      <c r="H52" s="5">
        <v>0.6022000000000001</v>
      </c>
      <c r="I52" s="5">
        <v>17.5</v>
      </c>
      <c r="J52" s="5">
        <v>22.5</v>
      </c>
      <c r="K52" s="5" t="s">
        <v>114</v>
      </c>
    </row>
    <row r="53" spans="1:11" ht="12">
      <c r="A53" s="4">
        <v>1987</v>
      </c>
      <c r="B53" s="5">
        <v>854.3</v>
      </c>
      <c r="C53" s="5">
        <v>1004</v>
      </c>
      <c r="D53" s="5" t="s">
        <v>115</v>
      </c>
      <c r="E53" s="5">
        <v>1375</v>
      </c>
      <c r="F53" s="5">
        <v>1616</v>
      </c>
      <c r="G53" s="5" t="s">
        <v>116</v>
      </c>
      <c r="H53" s="5">
        <v>0.6213000000000001</v>
      </c>
      <c r="I53" s="5">
        <v>18.4</v>
      </c>
      <c r="J53" s="5">
        <v>21.6</v>
      </c>
      <c r="K53" s="5" t="s">
        <v>89</v>
      </c>
    </row>
    <row r="54" spans="1:11" ht="12">
      <c r="A54" s="4">
        <v>1988</v>
      </c>
      <c r="B54" s="5">
        <v>909.2</v>
      </c>
      <c r="C54" s="5">
        <v>1064.4</v>
      </c>
      <c r="D54" s="5" t="s">
        <v>117</v>
      </c>
      <c r="E54" s="5">
        <v>1420.7</v>
      </c>
      <c r="F54" s="5">
        <v>1663.2</v>
      </c>
      <c r="G54" s="5" t="s">
        <v>118</v>
      </c>
      <c r="H54" s="5">
        <v>0.64</v>
      </c>
      <c r="I54" s="5">
        <v>18.2</v>
      </c>
      <c r="J54" s="5">
        <v>21.3</v>
      </c>
      <c r="K54" s="5" t="s">
        <v>30</v>
      </c>
    </row>
    <row r="55" spans="1:11" ht="12">
      <c r="A55" s="4">
        <v>1989</v>
      </c>
      <c r="B55" s="5">
        <v>991.1</v>
      </c>
      <c r="C55" s="5">
        <v>1143.7</v>
      </c>
      <c r="D55" s="5" t="s">
        <v>119</v>
      </c>
      <c r="E55" s="5">
        <v>1493.3</v>
      </c>
      <c r="F55" s="5">
        <v>1723.3</v>
      </c>
      <c r="G55" s="5" t="s">
        <v>120</v>
      </c>
      <c r="H55" s="5">
        <v>0.6637000000000001</v>
      </c>
      <c r="I55" s="5">
        <v>18.4</v>
      </c>
      <c r="J55" s="5">
        <v>21.2</v>
      </c>
      <c r="K55" s="5" t="s">
        <v>44</v>
      </c>
    </row>
    <row r="56" spans="1:11" ht="12">
      <c r="A56" s="4">
        <v>1990</v>
      </c>
      <c r="B56" s="5">
        <v>1032</v>
      </c>
      <c r="C56" s="5">
        <v>1253</v>
      </c>
      <c r="D56" s="5" t="s">
        <v>121</v>
      </c>
      <c r="E56" s="5">
        <v>1508.3</v>
      </c>
      <c r="F56" s="5">
        <v>1831.3</v>
      </c>
      <c r="G56" s="5" t="s">
        <v>122</v>
      </c>
      <c r="H56" s="5">
        <v>0.6842</v>
      </c>
      <c r="I56" s="5">
        <v>18</v>
      </c>
      <c r="J56" s="5">
        <v>21.9</v>
      </c>
      <c r="K56" s="5" t="s">
        <v>123</v>
      </c>
    </row>
    <row r="57" spans="1:11" ht="12">
      <c r="A57" s="4">
        <v>1991</v>
      </c>
      <c r="B57" s="5">
        <v>1055</v>
      </c>
      <c r="C57" s="5">
        <v>1324.2</v>
      </c>
      <c r="D57" s="5" t="s">
        <v>124</v>
      </c>
      <c r="E57" s="5">
        <v>1472.4</v>
      </c>
      <c r="F57" s="5">
        <v>1848.2</v>
      </c>
      <c r="G57" s="5" t="s">
        <v>125</v>
      </c>
      <c r="H57" s="5">
        <v>0.7165</v>
      </c>
      <c r="I57" s="5">
        <v>17.8</v>
      </c>
      <c r="J57" s="5">
        <v>22.3</v>
      </c>
      <c r="K57" s="5" t="s">
        <v>126</v>
      </c>
    </row>
    <row r="58" spans="1:11" ht="12">
      <c r="A58" s="4">
        <v>1992</v>
      </c>
      <c r="B58" s="5">
        <v>1091.2</v>
      </c>
      <c r="C58" s="5">
        <v>1381.5</v>
      </c>
      <c r="D58" s="5" t="s">
        <v>127</v>
      </c>
      <c r="E58" s="5">
        <v>1466.9</v>
      </c>
      <c r="F58" s="5">
        <v>1857.1</v>
      </c>
      <c r="G58" s="5" t="s">
        <v>128</v>
      </c>
      <c r="H58" s="5">
        <v>0.7439</v>
      </c>
      <c r="I58" s="5">
        <v>17.5</v>
      </c>
      <c r="J58" s="5">
        <v>22.1</v>
      </c>
      <c r="K58" s="5" t="s">
        <v>129</v>
      </c>
    </row>
    <row r="59" spans="1:11" ht="12">
      <c r="A59" s="4">
        <v>1993</v>
      </c>
      <c r="B59" s="5">
        <v>1154.3</v>
      </c>
      <c r="C59" s="5">
        <v>1409.4</v>
      </c>
      <c r="D59" s="5" t="s">
        <v>130</v>
      </c>
      <c r="E59" s="5">
        <v>1510.9</v>
      </c>
      <c r="F59" s="5">
        <v>1844.7</v>
      </c>
      <c r="G59" s="5" t="s">
        <v>131</v>
      </c>
      <c r="H59" s="5">
        <v>0.764</v>
      </c>
      <c r="I59" s="5">
        <v>17.5</v>
      </c>
      <c r="J59" s="5">
        <v>21.4</v>
      </c>
      <c r="K59" s="5" t="s">
        <v>123</v>
      </c>
    </row>
    <row r="60" spans="1:11" ht="12">
      <c r="A60" s="4">
        <v>1994</v>
      </c>
      <c r="B60" s="5">
        <v>1258.6</v>
      </c>
      <c r="C60" s="5">
        <v>1461.8</v>
      </c>
      <c r="D60" s="5" t="s">
        <v>132</v>
      </c>
      <c r="E60" s="5">
        <v>1617.3</v>
      </c>
      <c r="F60" s="5">
        <v>1878.4</v>
      </c>
      <c r="G60" s="5" t="s">
        <v>133</v>
      </c>
      <c r="H60" s="5">
        <v>0.7782</v>
      </c>
      <c r="I60" s="5">
        <v>18</v>
      </c>
      <c r="J60" s="5">
        <v>21</v>
      </c>
      <c r="K60" s="5" t="s">
        <v>10</v>
      </c>
    </row>
    <row r="61" spans="1:11" ht="12">
      <c r="A61" s="4">
        <v>1995</v>
      </c>
      <c r="B61" s="5">
        <v>1351.8</v>
      </c>
      <c r="C61" s="5">
        <v>1515.7</v>
      </c>
      <c r="D61" s="5" t="s">
        <v>134</v>
      </c>
      <c r="E61" s="5">
        <v>1690.8</v>
      </c>
      <c r="F61" s="5">
        <v>1895.9</v>
      </c>
      <c r="G61" s="5" t="s">
        <v>135</v>
      </c>
      <c r="H61" s="5">
        <v>0.7995</v>
      </c>
      <c r="I61" s="5">
        <v>18.4</v>
      </c>
      <c r="J61" s="5">
        <v>20.6</v>
      </c>
      <c r="K61" s="5" t="s">
        <v>136</v>
      </c>
    </row>
    <row r="62" spans="1:11" ht="12">
      <c r="A62" s="4">
        <v>1996</v>
      </c>
      <c r="B62" s="5">
        <v>1453.1</v>
      </c>
      <c r="C62" s="5">
        <v>1560.5</v>
      </c>
      <c r="D62" s="5" t="s">
        <v>137</v>
      </c>
      <c r="E62" s="5">
        <v>1774.8</v>
      </c>
      <c r="F62" s="5">
        <v>1906.1</v>
      </c>
      <c r="G62" s="5" t="s">
        <v>138</v>
      </c>
      <c r="H62" s="5">
        <v>0.8187000000000001</v>
      </c>
      <c r="I62" s="5">
        <v>18.8</v>
      </c>
      <c r="J62" s="5">
        <v>20.2</v>
      </c>
      <c r="K62" s="5" t="s">
        <v>60</v>
      </c>
    </row>
    <row r="63" spans="1:11" ht="12">
      <c r="A63" s="4">
        <v>1997</v>
      </c>
      <c r="B63" s="5">
        <v>1579.2</v>
      </c>
      <c r="C63" s="5">
        <v>1601.1</v>
      </c>
      <c r="D63" s="5" t="s">
        <v>139</v>
      </c>
      <c r="E63" s="5">
        <v>1889</v>
      </c>
      <c r="F63" s="5">
        <v>1915.2</v>
      </c>
      <c r="G63" s="5" t="s">
        <v>140</v>
      </c>
      <c r="H63" s="5">
        <v>0.8360000000000001</v>
      </c>
      <c r="I63" s="5">
        <v>19.2</v>
      </c>
      <c r="J63" s="5">
        <v>19.5</v>
      </c>
      <c r="K63" s="5" t="s">
        <v>41</v>
      </c>
    </row>
    <row r="64" spans="1:11" ht="12">
      <c r="A64" s="4">
        <v>1998</v>
      </c>
      <c r="B64" s="5">
        <v>1721.7</v>
      </c>
      <c r="C64" s="5">
        <v>1652.5</v>
      </c>
      <c r="D64" s="5">
        <v>69.3</v>
      </c>
      <c r="E64" s="5">
        <v>2040.2</v>
      </c>
      <c r="F64" s="5">
        <v>1958.1</v>
      </c>
      <c r="G64" s="5">
        <v>82.1</v>
      </c>
      <c r="H64" s="5">
        <v>0.8439000000000001</v>
      </c>
      <c r="I64" s="5">
        <v>19.9</v>
      </c>
      <c r="J64" s="5">
        <v>19.1</v>
      </c>
      <c r="K64" s="5">
        <v>0.8</v>
      </c>
    </row>
    <row r="65" spans="1:11" ht="12">
      <c r="A65" s="4">
        <v>1999</v>
      </c>
      <c r="B65" s="5">
        <v>1827.5</v>
      </c>
      <c r="C65" s="5">
        <v>1701.8</v>
      </c>
      <c r="D65" s="5">
        <v>125.6</v>
      </c>
      <c r="E65" s="5">
        <v>2135.4</v>
      </c>
      <c r="F65" s="5">
        <v>1988.6</v>
      </c>
      <c r="G65" s="5">
        <v>146.8</v>
      </c>
      <c r="H65" s="5">
        <v>0.8558</v>
      </c>
      <c r="I65" s="5">
        <v>19.8</v>
      </c>
      <c r="J65" s="5">
        <v>18.5</v>
      </c>
      <c r="K65" s="5">
        <v>1.4</v>
      </c>
    </row>
    <row r="66" spans="1:11" ht="12">
      <c r="A66" s="4">
        <v>2000</v>
      </c>
      <c r="B66" s="5">
        <v>2025.2</v>
      </c>
      <c r="C66" s="5">
        <v>1789</v>
      </c>
      <c r="D66" s="5">
        <v>236.2</v>
      </c>
      <c r="E66" s="5">
        <v>2309.2</v>
      </c>
      <c r="F66" s="5">
        <v>2039.9</v>
      </c>
      <c r="G66" s="5">
        <v>269.4</v>
      </c>
      <c r="H66" s="5">
        <v>0.877</v>
      </c>
      <c r="I66" s="5">
        <v>20.6</v>
      </c>
      <c r="J66" s="5">
        <v>18.2</v>
      </c>
      <c r="K66" s="5">
        <v>2.4</v>
      </c>
    </row>
    <row r="67" spans="1:11" ht="12">
      <c r="A67" s="4">
        <v>2001</v>
      </c>
      <c r="B67" s="5">
        <v>1991.1</v>
      </c>
      <c r="C67" s="5">
        <v>1862.8</v>
      </c>
      <c r="D67" s="5">
        <v>128.2</v>
      </c>
      <c r="E67" s="5">
        <v>2214.3</v>
      </c>
      <c r="F67" s="5">
        <v>2071.7</v>
      </c>
      <c r="G67" s="5">
        <v>142.6</v>
      </c>
      <c r="H67" s="5">
        <v>0.8992</v>
      </c>
      <c r="I67" s="5">
        <v>19.5</v>
      </c>
      <c r="J67" s="5">
        <v>18.2</v>
      </c>
      <c r="K67" s="5">
        <v>1.3</v>
      </c>
    </row>
    <row r="68" spans="1:11" ht="12">
      <c r="A68" s="4">
        <v>2002</v>
      </c>
      <c r="B68" s="5">
        <v>1853.1</v>
      </c>
      <c r="C68" s="5">
        <v>2010.9</v>
      </c>
      <c r="D68" s="5" t="s">
        <v>141</v>
      </c>
      <c r="E68" s="5">
        <v>2027.9</v>
      </c>
      <c r="F68" s="5">
        <v>2200.6</v>
      </c>
      <c r="G68" s="5" t="s">
        <v>142</v>
      </c>
      <c r="H68" s="5">
        <v>0.9138000000000001</v>
      </c>
      <c r="I68" s="5">
        <v>17.6</v>
      </c>
      <c r="J68" s="5">
        <v>19.1</v>
      </c>
      <c r="K68" s="5" t="s">
        <v>33</v>
      </c>
    </row>
    <row r="69" spans="1:11" ht="12">
      <c r="A69" s="4">
        <v>2003</v>
      </c>
      <c r="B69" s="5">
        <v>1782.3</v>
      </c>
      <c r="C69" s="5">
        <v>2159.9</v>
      </c>
      <c r="D69" s="5" t="s">
        <v>143</v>
      </c>
      <c r="E69" s="5">
        <v>1900.5</v>
      </c>
      <c r="F69" s="5">
        <v>2303.2</v>
      </c>
      <c r="G69" s="5" t="s">
        <v>144</v>
      </c>
      <c r="H69" s="5">
        <v>0.9378000000000001</v>
      </c>
      <c r="I69" s="5">
        <v>16.2</v>
      </c>
      <c r="J69" s="5">
        <v>19.7</v>
      </c>
      <c r="K69" s="5" t="s">
        <v>82</v>
      </c>
    </row>
    <row r="70" spans="1:11" ht="12">
      <c r="A70" s="4">
        <v>2004</v>
      </c>
      <c r="B70" s="5">
        <v>1880.1</v>
      </c>
      <c r="C70" s="5">
        <v>2292.8</v>
      </c>
      <c r="D70" s="5" t="s">
        <v>145</v>
      </c>
      <c r="E70" s="5">
        <v>1949.3</v>
      </c>
      <c r="F70" s="5">
        <v>2377.2</v>
      </c>
      <c r="G70" s="5" t="s">
        <v>146</v>
      </c>
      <c r="H70" s="5">
        <v>0.9645</v>
      </c>
      <c r="I70" s="5">
        <v>16.1</v>
      </c>
      <c r="J70" s="5">
        <v>19.6</v>
      </c>
      <c r="K70" s="5" t="s">
        <v>147</v>
      </c>
    </row>
    <row r="71" spans="1:11" ht="12">
      <c r="A71" s="4">
        <v>2005</v>
      </c>
      <c r="B71" s="5">
        <v>2153.6</v>
      </c>
      <c r="C71" s="5">
        <v>2472</v>
      </c>
      <c r="D71" s="5" t="s">
        <v>148</v>
      </c>
      <c r="E71" s="5">
        <v>2153.6</v>
      </c>
      <c r="F71" s="5">
        <v>2472</v>
      </c>
      <c r="G71" s="5" t="s">
        <v>148</v>
      </c>
      <c r="H71" s="5">
        <v>1</v>
      </c>
      <c r="I71" s="5">
        <v>17.3</v>
      </c>
      <c r="J71" s="5">
        <v>19.9</v>
      </c>
      <c r="K71" s="5" t="s">
        <v>49</v>
      </c>
    </row>
    <row r="72" spans="1:11" ht="12">
      <c r="A72" s="4">
        <v>2006</v>
      </c>
      <c r="B72" s="5">
        <v>2406.9</v>
      </c>
      <c r="C72" s="5">
        <v>2655</v>
      </c>
      <c r="D72" s="5" t="s">
        <v>149</v>
      </c>
      <c r="E72" s="5">
        <v>2324.6</v>
      </c>
      <c r="F72" s="5">
        <v>2564.3</v>
      </c>
      <c r="G72" s="5" t="s">
        <v>150</v>
      </c>
      <c r="H72" s="5">
        <v>1.0354</v>
      </c>
      <c r="I72" s="5">
        <v>18.2</v>
      </c>
      <c r="J72" s="5">
        <v>20.1</v>
      </c>
      <c r="K72" s="5" t="s">
        <v>151</v>
      </c>
    </row>
    <row r="73" spans="1:11" ht="12">
      <c r="A73" s="4">
        <v>2007</v>
      </c>
      <c r="B73" s="5">
        <v>2568</v>
      </c>
      <c r="C73" s="5">
        <v>2728.7</v>
      </c>
      <c r="D73" s="5" t="s">
        <v>152</v>
      </c>
      <c r="E73" s="5">
        <v>2413.1</v>
      </c>
      <c r="F73" s="5">
        <v>2564.1</v>
      </c>
      <c r="G73" s="5" t="s">
        <v>153</v>
      </c>
      <c r="H73" s="5">
        <v>1.0642</v>
      </c>
      <c r="I73" s="5">
        <v>18.5</v>
      </c>
      <c r="J73" s="5">
        <v>19.7</v>
      </c>
      <c r="K73" s="5" t="s">
        <v>39</v>
      </c>
    </row>
    <row r="74" spans="1:11" ht="12">
      <c r="A74" s="4">
        <v>2008</v>
      </c>
      <c r="B74" s="5">
        <v>2524</v>
      </c>
      <c r="C74" s="5">
        <v>2982.5</v>
      </c>
      <c r="D74" s="5" t="s">
        <v>154</v>
      </c>
      <c r="E74" s="5">
        <v>2288.1</v>
      </c>
      <c r="F74" s="5">
        <v>2703.8</v>
      </c>
      <c r="G74" s="5" t="s">
        <v>155</v>
      </c>
      <c r="H74" s="5">
        <v>1.1031</v>
      </c>
      <c r="I74" s="5">
        <v>17.6</v>
      </c>
      <c r="J74" s="5">
        <v>20.8</v>
      </c>
      <c r="K74" s="5" t="s">
        <v>89</v>
      </c>
    </row>
    <row r="75" spans="1:11" ht="12">
      <c r="A75" s="4">
        <v>2009</v>
      </c>
      <c r="B75" s="5">
        <v>2105</v>
      </c>
      <c r="C75" s="5">
        <v>3517.7</v>
      </c>
      <c r="D75" s="5" t="s">
        <v>156</v>
      </c>
      <c r="E75" s="5">
        <v>1901</v>
      </c>
      <c r="F75" s="5">
        <v>3176.8</v>
      </c>
      <c r="G75" s="5" t="s">
        <v>157</v>
      </c>
      <c r="H75" s="5">
        <v>1.1073</v>
      </c>
      <c r="I75" s="5">
        <v>15.1</v>
      </c>
      <c r="J75" s="5">
        <v>25.2</v>
      </c>
      <c r="K75" s="5" t="s">
        <v>158</v>
      </c>
    </row>
    <row r="76" spans="1:11" ht="12">
      <c r="A76" s="4">
        <v>2010</v>
      </c>
      <c r="B76" s="5">
        <v>2162.7</v>
      </c>
      <c r="C76" s="5">
        <v>3457.1</v>
      </c>
      <c r="D76" s="5" t="s">
        <v>159</v>
      </c>
      <c r="E76" s="5">
        <v>1929.1</v>
      </c>
      <c r="F76" s="5">
        <v>3083.6</v>
      </c>
      <c r="G76" s="5" t="s">
        <v>160</v>
      </c>
      <c r="H76" s="5">
        <v>1.1211</v>
      </c>
      <c r="I76" s="5">
        <v>15.1</v>
      </c>
      <c r="J76" s="5">
        <v>24.1</v>
      </c>
      <c r="K76" s="5" t="s">
        <v>161</v>
      </c>
    </row>
    <row r="77" spans="1:11" ht="12">
      <c r="A77" s="4">
        <v>2011</v>
      </c>
      <c r="B77" s="5">
        <v>2303.5</v>
      </c>
      <c r="C77" s="5">
        <v>3603.1</v>
      </c>
      <c r="D77" s="5" t="s">
        <v>162</v>
      </c>
      <c r="E77" s="5">
        <v>2013.7</v>
      </c>
      <c r="F77" s="5">
        <v>3149.8</v>
      </c>
      <c r="G77" s="5" t="s">
        <v>163</v>
      </c>
      <c r="H77" s="5">
        <v>1.1439</v>
      </c>
      <c r="I77" s="5">
        <v>15.4</v>
      </c>
      <c r="J77" s="5">
        <v>24.1</v>
      </c>
      <c r="K77" s="5" t="s">
        <v>61</v>
      </c>
    </row>
    <row r="78" spans="1:11" ht="12">
      <c r="A78" s="4">
        <v>2012</v>
      </c>
      <c r="B78" s="5">
        <v>2450.2</v>
      </c>
      <c r="C78" s="5">
        <v>3537.1</v>
      </c>
      <c r="D78" s="5" t="s">
        <v>164</v>
      </c>
      <c r="E78" s="5">
        <v>2093.4</v>
      </c>
      <c r="F78" s="5">
        <v>3022.2</v>
      </c>
      <c r="G78" s="5" t="s">
        <v>165</v>
      </c>
      <c r="H78" s="5">
        <v>1.1703999999999999</v>
      </c>
      <c r="I78" s="5">
        <v>15.8</v>
      </c>
      <c r="J78" s="5">
        <v>22.8</v>
      </c>
      <c r="K78" s="5" t="s">
        <v>166</v>
      </c>
    </row>
    <row r="79" spans="1:11" ht="12">
      <c r="A79" s="4" t="s">
        <v>167</v>
      </c>
      <c r="B79" s="5">
        <v>2712</v>
      </c>
      <c r="C79" s="5">
        <v>3684.9</v>
      </c>
      <c r="D79" s="5" t="s">
        <v>168</v>
      </c>
      <c r="E79" s="5">
        <v>2271.4</v>
      </c>
      <c r="F79" s="5">
        <v>3086.2</v>
      </c>
      <c r="G79" s="5" t="s">
        <v>169</v>
      </c>
      <c r="H79" s="5">
        <v>1.194</v>
      </c>
      <c r="I79" s="5">
        <v>16.7</v>
      </c>
      <c r="J79" s="5">
        <v>22.7</v>
      </c>
      <c r="K79" s="5" t="s">
        <v>106</v>
      </c>
    </row>
    <row r="80" spans="1:11" ht="12">
      <c r="A80" s="4" t="s">
        <v>170</v>
      </c>
      <c r="B80" s="5">
        <v>3033.6</v>
      </c>
      <c r="C80" s="5">
        <v>3777.8</v>
      </c>
      <c r="D80" s="5" t="s">
        <v>171</v>
      </c>
      <c r="E80" s="5">
        <v>2487.4</v>
      </c>
      <c r="F80" s="5">
        <v>3097.6</v>
      </c>
      <c r="G80" s="5" t="s">
        <v>172</v>
      </c>
      <c r="H80" s="5">
        <v>1.2196</v>
      </c>
      <c r="I80" s="5">
        <v>17.8</v>
      </c>
      <c r="J80" s="5">
        <v>22.2</v>
      </c>
      <c r="K80" s="5" t="s">
        <v>173</v>
      </c>
    </row>
    <row r="81" spans="1:11" ht="12">
      <c r="A81" s="4" t="s">
        <v>174</v>
      </c>
      <c r="B81" s="5">
        <v>3331.7</v>
      </c>
      <c r="C81" s="5">
        <v>3908.2</v>
      </c>
      <c r="D81" s="5" t="s">
        <v>175</v>
      </c>
      <c r="E81" s="5">
        <v>2674.3</v>
      </c>
      <c r="F81" s="5">
        <v>3137.1</v>
      </c>
      <c r="G81" s="5" t="s">
        <v>176</v>
      </c>
      <c r="H81" s="5">
        <v>1.2458</v>
      </c>
      <c r="I81" s="5">
        <v>18.6</v>
      </c>
      <c r="J81" s="5">
        <v>21.8</v>
      </c>
      <c r="K81" s="5" t="s">
        <v>89</v>
      </c>
    </row>
    <row r="82" spans="1:11" ht="12">
      <c r="A82" s="4" t="s">
        <v>177</v>
      </c>
      <c r="B82" s="5">
        <v>3561.5</v>
      </c>
      <c r="C82" s="5">
        <v>4089.8</v>
      </c>
      <c r="D82" s="5" t="s">
        <v>178</v>
      </c>
      <c r="E82" s="5">
        <v>2799</v>
      </c>
      <c r="F82" s="5">
        <v>3214.3</v>
      </c>
      <c r="G82" s="5" t="s">
        <v>179</v>
      </c>
      <c r="H82" s="5">
        <v>1.2724</v>
      </c>
      <c r="I82" s="5">
        <v>18.8</v>
      </c>
      <c r="J82" s="5">
        <v>21.6</v>
      </c>
      <c r="K82" s="5" t="s">
        <v>44</v>
      </c>
    </row>
    <row r="83" spans="1:11" ht="12">
      <c r="A83" s="4" t="s">
        <v>180</v>
      </c>
      <c r="B83" s="5">
        <v>3760.5</v>
      </c>
      <c r="C83" s="5">
        <v>4247.4</v>
      </c>
      <c r="D83" s="5" t="s">
        <v>181</v>
      </c>
      <c r="E83" s="5">
        <v>2894.3</v>
      </c>
      <c r="F83" s="5">
        <v>3269</v>
      </c>
      <c r="G83" s="5" t="s">
        <v>182</v>
      </c>
      <c r="H83" s="5">
        <v>1.2993000000000001</v>
      </c>
      <c r="I83" s="5">
        <v>18.8</v>
      </c>
      <c r="J83" s="5">
        <v>21.3</v>
      </c>
      <c r="K83" s="5" t="s">
        <v>183</v>
      </c>
    </row>
    <row r="84" spans="1:11" ht="12">
      <c r="A84" s="4" t="s">
        <v>184</v>
      </c>
      <c r="B84" s="5">
        <v>3974</v>
      </c>
      <c r="C84" s="5">
        <v>4449.2</v>
      </c>
      <c r="D84" s="5" t="s">
        <v>185</v>
      </c>
      <c r="E84" s="5">
        <v>2995.4</v>
      </c>
      <c r="F84" s="5">
        <v>3353.6</v>
      </c>
      <c r="G84" s="5" t="s">
        <v>186</v>
      </c>
      <c r="H84" s="5">
        <v>1.3267</v>
      </c>
      <c r="I84" s="5">
        <v>18.9</v>
      </c>
      <c r="J84" s="5">
        <v>21.2</v>
      </c>
      <c r="K84" s="5" t="s">
        <v>187</v>
      </c>
    </row>
    <row r="85" ht="12">
      <c r="A85" s="3"/>
    </row>
    <row r="86" spans="1:2" ht="12">
      <c r="A86" s="6" t="s">
        <v>188</v>
      </c>
      <c r="B86" s="7" t="s">
        <v>189</v>
      </c>
    </row>
  </sheetData>
  <sheetProtection selectLockedCells="1" selectUnlockedCells="1"/>
  <mergeCells count="7">
    <mergeCell ref="A1:K1"/>
    <mergeCell ref="A2:J2"/>
    <mergeCell ref="A3:A4"/>
    <mergeCell ref="B3:D3"/>
    <mergeCell ref="E3:G3"/>
    <mergeCell ref="H3:H4"/>
    <mergeCell ref="I3:K3"/>
  </mergeCells>
  <hyperlinks>
    <hyperlink ref="B86" r:id="rId1" display="http://www.whitehouse.gov/omb/budget/historicals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125" zoomScaleNormal="125" workbookViewId="0" topLeftCell="A6">
      <selection activeCell="B31" sqref="B31"/>
    </sheetView>
  </sheetViews>
  <sheetFormatPr defaultColWidth="11.421875" defaultRowHeight="12.75"/>
  <cols>
    <col min="1" max="16384" width="11.57421875" style="0" customWidth="1"/>
  </cols>
  <sheetData>
    <row r="1" spans="1:17" ht="46.5">
      <c r="A1" s="8" t="s">
        <v>190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195</v>
      </c>
      <c r="G1" s="1" t="s">
        <v>196</v>
      </c>
      <c r="H1" s="1" t="s">
        <v>197</v>
      </c>
      <c r="I1" s="1" t="s">
        <v>198</v>
      </c>
      <c r="J1" s="1" t="s">
        <v>199</v>
      </c>
      <c r="K1" s="1" t="s">
        <v>200</v>
      </c>
      <c r="L1" s="1" t="s">
        <v>195</v>
      </c>
      <c r="M1" s="1" t="s">
        <v>196</v>
      </c>
      <c r="N1" s="1" t="s">
        <v>197</v>
      </c>
      <c r="O1" s="1" t="s">
        <v>198</v>
      </c>
      <c r="P1" s="1" t="s">
        <v>199</v>
      </c>
      <c r="Q1" s="9" t="s">
        <v>201</v>
      </c>
    </row>
    <row r="2" spans="1:16" ht="12">
      <c r="A2" s="10" t="s">
        <v>202</v>
      </c>
      <c r="B2" s="11">
        <v>1961</v>
      </c>
      <c r="C2" s="11">
        <v>1963</v>
      </c>
      <c r="D2" s="11">
        <f>(G2+M2)/(H2+N2)</f>
        <v>1.5450236966824644</v>
      </c>
      <c r="E2" s="11">
        <f>G2/H2</f>
        <v>1.7777777777777777</v>
      </c>
      <c r="F2" s="10">
        <v>100</v>
      </c>
      <c r="G2" s="10">
        <v>64</v>
      </c>
      <c r="H2" s="10">
        <v>36</v>
      </c>
      <c r="I2" s="10" t="s">
        <v>203</v>
      </c>
      <c r="J2" s="10" t="s">
        <v>203</v>
      </c>
      <c r="K2" s="10">
        <f>M2/N2</f>
        <v>1.497142857142857</v>
      </c>
      <c r="L2" s="10">
        <v>4374</v>
      </c>
      <c r="M2" s="10">
        <v>262</v>
      </c>
      <c r="N2" s="10">
        <v>175</v>
      </c>
      <c r="O2" s="10" t="s">
        <v>203</v>
      </c>
      <c r="P2" s="10" t="s">
        <v>203</v>
      </c>
    </row>
    <row r="3" spans="1:16" ht="12">
      <c r="A3" s="10" t="s">
        <v>204</v>
      </c>
      <c r="B3" s="11">
        <v>1963</v>
      </c>
      <c r="C3" s="11">
        <v>1965</v>
      </c>
      <c r="D3" s="11">
        <f>(G3+M3)/(H3+N3)</f>
        <v>1.555023923444976</v>
      </c>
      <c r="E3" s="11">
        <f>G3/H3</f>
        <v>2.0303030303030303</v>
      </c>
      <c r="F3" s="10">
        <v>100</v>
      </c>
      <c r="G3" s="10">
        <v>67</v>
      </c>
      <c r="H3" s="10">
        <v>33</v>
      </c>
      <c r="I3" s="10" t="s">
        <v>203</v>
      </c>
      <c r="J3" s="10" t="s">
        <v>203</v>
      </c>
      <c r="K3" s="10">
        <f>M3/N3</f>
        <v>1.4659090909090908</v>
      </c>
      <c r="L3" s="10">
        <v>435</v>
      </c>
      <c r="M3" s="10">
        <v>258</v>
      </c>
      <c r="N3" s="10">
        <v>176</v>
      </c>
      <c r="O3" s="10" t="s">
        <v>203</v>
      </c>
      <c r="P3" s="10">
        <v>1</v>
      </c>
    </row>
    <row r="4" spans="1:16" ht="12">
      <c r="A4" s="10" t="s">
        <v>205</v>
      </c>
      <c r="B4" s="11">
        <v>1965</v>
      </c>
      <c r="C4" s="11">
        <v>1967</v>
      </c>
      <c r="D4" s="11">
        <f>(G4+M4)/(H4+N4)</f>
        <v>2.11046511627907</v>
      </c>
      <c r="E4" s="11">
        <f>G4/H4</f>
        <v>2.125</v>
      </c>
      <c r="F4" s="10">
        <v>100</v>
      </c>
      <c r="G4" s="10">
        <v>68</v>
      </c>
      <c r="H4" s="10">
        <v>32</v>
      </c>
      <c r="I4" s="10" t="s">
        <v>203</v>
      </c>
      <c r="J4" s="10" t="s">
        <v>203</v>
      </c>
      <c r="K4" s="10">
        <f>M4/N4</f>
        <v>2.107142857142857</v>
      </c>
      <c r="L4" s="10">
        <v>435</v>
      </c>
      <c r="M4" s="10">
        <v>295</v>
      </c>
      <c r="N4" s="10">
        <v>140</v>
      </c>
      <c r="O4" s="10" t="s">
        <v>203</v>
      </c>
      <c r="P4" s="10" t="s">
        <v>203</v>
      </c>
    </row>
    <row r="5" spans="1:16" ht="12">
      <c r="A5" s="10" t="s">
        <v>206</v>
      </c>
      <c r="B5" s="11">
        <v>1967</v>
      </c>
      <c r="C5" s="11">
        <v>1969</v>
      </c>
      <c r="D5" s="11">
        <f>(G5+M5)/(H5+N5)</f>
        <v>1.399103139013453</v>
      </c>
      <c r="E5" s="11">
        <f>G5/H5</f>
        <v>1.7777777777777777</v>
      </c>
      <c r="F5" s="10">
        <v>100</v>
      </c>
      <c r="G5" s="10">
        <v>64</v>
      </c>
      <c r="H5" s="10">
        <v>36</v>
      </c>
      <c r="I5" s="10" t="s">
        <v>203</v>
      </c>
      <c r="J5" s="10" t="s">
        <v>203</v>
      </c>
      <c r="K5" s="10">
        <f>M5/N5</f>
        <v>1.3262032085561497</v>
      </c>
      <c r="L5" s="10">
        <v>435</v>
      </c>
      <c r="M5" s="10">
        <v>248</v>
      </c>
      <c r="N5" s="10">
        <v>187</v>
      </c>
      <c r="O5" s="10" t="s">
        <v>203</v>
      </c>
      <c r="P5" s="10" t="s">
        <v>203</v>
      </c>
    </row>
    <row r="6" spans="1:16" ht="12">
      <c r="A6" s="10" t="s">
        <v>207</v>
      </c>
      <c r="B6" s="11">
        <v>1969</v>
      </c>
      <c r="C6" s="11">
        <v>1971</v>
      </c>
      <c r="D6" s="11">
        <f>(G6+M6)/(H6+N6)</f>
        <v>1.2863247863247864</v>
      </c>
      <c r="E6" s="11">
        <f>G6/H6</f>
        <v>1.380952380952381</v>
      </c>
      <c r="F6" s="10">
        <v>100</v>
      </c>
      <c r="G6" s="10">
        <v>58</v>
      </c>
      <c r="H6" s="10">
        <v>42</v>
      </c>
      <c r="I6" s="10" t="s">
        <v>203</v>
      </c>
      <c r="J6" s="10" t="s">
        <v>203</v>
      </c>
      <c r="K6" s="10">
        <f>M6/N6</f>
        <v>1.265625</v>
      </c>
      <c r="L6" s="10">
        <v>435</v>
      </c>
      <c r="M6" s="10">
        <v>243</v>
      </c>
      <c r="N6" s="10">
        <v>192</v>
      </c>
      <c r="O6" s="10" t="s">
        <v>203</v>
      </c>
      <c r="P6" s="10" t="s">
        <v>203</v>
      </c>
    </row>
    <row r="7" spans="1:16" ht="12">
      <c r="A7" s="10" t="s">
        <v>208</v>
      </c>
      <c r="B7" s="11">
        <v>1971</v>
      </c>
      <c r="C7" s="11">
        <v>1973</v>
      </c>
      <c r="D7" s="11">
        <f>(G7+M7)/(H7+N7)</f>
        <v>1.3794642857142858</v>
      </c>
      <c r="E7" s="11">
        <f>G7/H7</f>
        <v>1.2272727272727273</v>
      </c>
      <c r="F7" s="10">
        <v>100</v>
      </c>
      <c r="G7" s="10">
        <v>54</v>
      </c>
      <c r="H7" s="10">
        <v>44</v>
      </c>
      <c r="I7" s="10">
        <v>2</v>
      </c>
      <c r="J7" s="10" t="s">
        <v>203</v>
      </c>
      <c r="K7" s="10">
        <f>M7/N7</f>
        <v>1.4166666666666667</v>
      </c>
      <c r="L7" s="10">
        <v>435</v>
      </c>
      <c r="M7" s="10">
        <v>255</v>
      </c>
      <c r="N7" s="10">
        <v>180</v>
      </c>
      <c r="O7" s="10" t="s">
        <v>203</v>
      </c>
      <c r="P7" s="10" t="s">
        <v>203</v>
      </c>
    </row>
    <row r="8" spans="1:16" ht="12">
      <c r="A8" s="10" t="s">
        <v>209</v>
      </c>
      <c r="B8" s="11">
        <v>1973</v>
      </c>
      <c r="C8" s="11">
        <v>1975</v>
      </c>
      <c r="D8" s="11">
        <f>(G8+M8)/(H8+N8)</f>
        <v>1.2735042735042734</v>
      </c>
      <c r="E8" s="11">
        <f>G8/H8</f>
        <v>1.3333333333333333</v>
      </c>
      <c r="F8" s="10">
        <v>100</v>
      </c>
      <c r="G8" s="10">
        <v>56</v>
      </c>
      <c r="H8" s="10">
        <v>42</v>
      </c>
      <c r="I8" s="10">
        <v>2</v>
      </c>
      <c r="J8" s="10" t="s">
        <v>203</v>
      </c>
      <c r="K8" s="10">
        <f>M8/N8</f>
        <v>1.2604166666666667</v>
      </c>
      <c r="L8" s="10">
        <v>435</v>
      </c>
      <c r="M8" s="10">
        <v>242</v>
      </c>
      <c r="N8" s="10">
        <v>192</v>
      </c>
      <c r="O8" s="10">
        <v>1</v>
      </c>
      <c r="P8" s="10" t="s">
        <v>203</v>
      </c>
    </row>
    <row r="9" spans="1:16" ht="12">
      <c r="A9" s="10" t="s">
        <v>210</v>
      </c>
      <c r="B9" s="11">
        <v>1975</v>
      </c>
      <c r="C9" s="11">
        <v>1977</v>
      </c>
      <c r="D9" s="11">
        <f>(G9+M9)/(H9+N9)</f>
        <v>1.9447513812154695</v>
      </c>
      <c r="E9" s="11">
        <f>G9/H9</f>
        <v>1.6486486486486487</v>
      </c>
      <c r="F9" s="10">
        <v>100</v>
      </c>
      <c r="G9" s="10">
        <v>61</v>
      </c>
      <c r="H9" s="10">
        <v>37</v>
      </c>
      <c r="I9" s="10">
        <v>2</v>
      </c>
      <c r="J9" s="10" t="s">
        <v>203</v>
      </c>
      <c r="K9" s="10">
        <f>M9/N9</f>
        <v>2.0208333333333335</v>
      </c>
      <c r="L9" s="10">
        <v>435</v>
      </c>
      <c r="M9" s="10">
        <v>291</v>
      </c>
      <c r="N9" s="10">
        <v>144</v>
      </c>
      <c r="O9" s="10" t="s">
        <v>203</v>
      </c>
      <c r="P9" s="10" t="s">
        <v>203</v>
      </c>
    </row>
    <row r="10" spans="1:16" ht="12">
      <c r="A10" s="10" t="s">
        <v>211</v>
      </c>
      <c r="B10" s="11">
        <v>1977</v>
      </c>
      <c r="C10" s="11">
        <v>1979</v>
      </c>
      <c r="D10" s="11">
        <f>(G10+M10)/(H10+N10)</f>
        <v>1.9502762430939227</v>
      </c>
      <c r="E10" s="11">
        <f>G10/H10</f>
        <v>1.605263157894737</v>
      </c>
      <c r="F10" s="10">
        <v>100</v>
      </c>
      <c r="G10" s="10">
        <v>61</v>
      </c>
      <c r="H10" s="10">
        <v>38</v>
      </c>
      <c r="I10" s="10">
        <v>1</v>
      </c>
      <c r="J10" s="10" t="s">
        <v>203</v>
      </c>
      <c r="K10" s="10">
        <f>M10/N10</f>
        <v>2.041958041958042</v>
      </c>
      <c r="L10" s="10">
        <v>435</v>
      </c>
      <c r="M10" s="10">
        <v>292</v>
      </c>
      <c r="N10" s="10">
        <v>143</v>
      </c>
      <c r="O10" s="10" t="s">
        <v>203</v>
      </c>
      <c r="P10" s="10" t="s">
        <v>203</v>
      </c>
    </row>
    <row r="11" spans="1:16" ht="12">
      <c r="A11" s="10" t="s">
        <v>212</v>
      </c>
      <c r="B11" s="11">
        <v>1979</v>
      </c>
      <c r="C11" s="11">
        <v>1981</v>
      </c>
      <c r="D11" s="11">
        <f>(G11+M11)/(H11+N11)</f>
        <v>1.6834170854271358</v>
      </c>
      <c r="E11" s="11">
        <f>G11/H11</f>
        <v>1.4146341463414633</v>
      </c>
      <c r="F11" s="10">
        <v>100</v>
      </c>
      <c r="G11" s="10">
        <v>58</v>
      </c>
      <c r="H11" s="10">
        <v>41</v>
      </c>
      <c r="I11" s="10">
        <v>1</v>
      </c>
      <c r="J11" s="10" t="s">
        <v>203</v>
      </c>
      <c r="K11" s="10">
        <f>M11/N11</f>
        <v>1.7531645569620253</v>
      </c>
      <c r="L11" s="10">
        <v>435</v>
      </c>
      <c r="M11" s="10">
        <v>277</v>
      </c>
      <c r="N11" s="10">
        <v>158</v>
      </c>
      <c r="O11" s="10" t="s">
        <v>203</v>
      </c>
      <c r="P11" s="10" t="s">
        <v>203</v>
      </c>
    </row>
    <row r="12" spans="1:16" ht="12">
      <c r="A12" s="10" t="s">
        <v>213</v>
      </c>
      <c r="B12" s="11">
        <v>1981</v>
      </c>
      <c r="C12" s="11">
        <v>1983</v>
      </c>
      <c r="D12" s="11">
        <f>(G12+M12)/(H12+N12)</f>
        <v>1.1755102040816328</v>
      </c>
      <c r="E12" s="11">
        <f>G12/H12</f>
        <v>0.8679245283018868</v>
      </c>
      <c r="F12" s="10">
        <v>100</v>
      </c>
      <c r="G12" s="10">
        <v>46</v>
      </c>
      <c r="H12" s="10">
        <v>53</v>
      </c>
      <c r="I12" s="10">
        <v>1</v>
      </c>
      <c r="J12" s="10" t="s">
        <v>203</v>
      </c>
      <c r="K12" s="10">
        <f>M12/N12</f>
        <v>1.2604166666666667</v>
      </c>
      <c r="L12" s="10">
        <v>435</v>
      </c>
      <c r="M12" s="10">
        <v>242</v>
      </c>
      <c r="N12" s="10">
        <v>192</v>
      </c>
      <c r="O12" s="10">
        <v>1</v>
      </c>
      <c r="P12" s="10" t="s">
        <v>203</v>
      </c>
    </row>
    <row r="13" spans="1:16" ht="12">
      <c r="A13" s="10" t="s">
        <v>214</v>
      </c>
      <c r="B13" s="11">
        <v>1983</v>
      </c>
      <c r="C13" s="11">
        <v>1985</v>
      </c>
      <c r="D13" s="11">
        <f>(G13+M13)/(H13+N13)</f>
        <v>1.4318181818181819</v>
      </c>
      <c r="E13" s="11">
        <f>G13/H13</f>
        <v>0.8518518518518519</v>
      </c>
      <c r="F13" s="10">
        <v>100</v>
      </c>
      <c r="G13" s="10">
        <v>46</v>
      </c>
      <c r="H13" s="10">
        <v>54</v>
      </c>
      <c r="I13" s="10" t="s">
        <v>203</v>
      </c>
      <c r="J13" s="10" t="s">
        <v>203</v>
      </c>
      <c r="K13" s="10">
        <f>M13/N13</f>
        <v>1.6204819277108433</v>
      </c>
      <c r="L13" s="10">
        <v>435</v>
      </c>
      <c r="M13" s="10">
        <v>269</v>
      </c>
      <c r="N13" s="10">
        <v>166</v>
      </c>
      <c r="O13" s="10" t="s">
        <v>203</v>
      </c>
      <c r="P13" s="10" t="s">
        <v>203</v>
      </c>
    </row>
    <row r="14" spans="1:16" ht="12">
      <c r="A14" s="10" t="s">
        <v>215</v>
      </c>
      <c r="B14" s="11">
        <v>1985</v>
      </c>
      <c r="C14" s="11">
        <v>1987</v>
      </c>
      <c r="D14" s="11">
        <f>(G14+M14)/(H14+N14)</f>
        <v>1.2765957446808511</v>
      </c>
      <c r="E14" s="11">
        <f>G14/H14</f>
        <v>0.8867924528301887</v>
      </c>
      <c r="F14" s="10">
        <v>100</v>
      </c>
      <c r="G14" s="10">
        <v>47</v>
      </c>
      <c r="H14" s="10">
        <v>53</v>
      </c>
      <c r="I14" s="10" t="s">
        <v>203</v>
      </c>
      <c r="J14" s="10" t="s">
        <v>203</v>
      </c>
      <c r="K14" s="10">
        <f>M14/N14</f>
        <v>1.39010989010989</v>
      </c>
      <c r="L14" s="10">
        <v>435</v>
      </c>
      <c r="M14" s="10">
        <v>253</v>
      </c>
      <c r="N14" s="10">
        <v>182</v>
      </c>
      <c r="O14" s="10" t="s">
        <v>203</v>
      </c>
      <c r="P14" s="10" t="s">
        <v>203</v>
      </c>
    </row>
    <row r="15" spans="1:16" ht="12">
      <c r="A15" s="10" t="s">
        <v>216</v>
      </c>
      <c r="B15" s="11">
        <v>1987</v>
      </c>
      <c r="C15" s="11">
        <v>1989</v>
      </c>
      <c r="D15" s="11">
        <f>(G15+M15)/(H15+N15)</f>
        <v>1.40990990990991</v>
      </c>
      <c r="E15" s="11">
        <f>G15/H15</f>
        <v>1.2222222222222223</v>
      </c>
      <c r="F15" s="10">
        <v>100</v>
      </c>
      <c r="G15" s="10">
        <v>55</v>
      </c>
      <c r="H15" s="10">
        <v>45</v>
      </c>
      <c r="I15" s="10" t="s">
        <v>203</v>
      </c>
      <c r="J15" s="10" t="s">
        <v>203</v>
      </c>
      <c r="K15" s="10">
        <f>M15/N15</f>
        <v>1.4576271186440677</v>
      </c>
      <c r="L15" s="10">
        <v>435</v>
      </c>
      <c r="M15" s="10">
        <v>258</v>
      </c>
      <c r="N15" s="10">
        <v>177</v>
      </c>
      <c r="O15" s="10" t="s">
        <v>203</v>
      </c>
      <c r="P15" s="10" t="s">
        <v>203</v>
      </c>
    </row>
    <row r="16" spans="1:16" ht="12">
      <c r="A16" s="10" t="s">
        <v>217</v>
      </c>
      <c r="B16" s="11">
        <v>1989</v>
      </c>
      <c r="C16" s="11">
        <v>1991</v>
      </c>
      <c r="D16" s="11">
        <f>(G16+M16)/(H16+N16)</f>
        <v>1.4318181818181819</v>
      </c>
      <c r="E16" s="11">
        <f>G16/H16</f>
        <v>1.2222222222222223</v>
      </c>
      <c r="F16" s="10">
        <v>100</v>
      </c>
      <c r="G16" s="10">
        <v>55</v>
      </c>
      <c r="H16" s="10">
        <v>45</v>
      </c>
      <c r="I16" s="10" t="s">
        <v>203</v>
      </c>
      <c r="J16" s="10" t="s">
        <v>203</v>
      </c>
      <c r="K16" s="10">
        <f>M16/N16</f>
        <v>1.4857142857142858</v>
      </c>
      <c r="L16" s="10">
        <v>435</v>
      </c>
      <c r="M16" s="10">
        <v>260</v>
      </c>
      <c r="N16" s="10">
        <v>175</v>
      </c>
      <c r="O16" s="10" t="s">
        <v>203</v>
      </c>
      <c r="P16" s="10" t="s">
        <v>203</v>
      </c>
    </row>
    <row r="17" spans="1:16" ht="12">
      <c r="A17" s="10" t="s">
        <v>218</v>
      </c>
      <c r="B17" s="11">
        <v>1991</v>
      </c>
      <c r="C17" s="11">
        <v>1993</v>
      </c>
      <c r="D17" s="11">
        <f>(G17+M17)/(H17+N17)</f>
        <v>1.5308056872037914</v>
      </c>
      <c r="E17" s="11">
        <f>G17/H17</f>
        <v>1.2727272727272727</v>
      </c>
      <c r="F17" s="10">
        <v>100</v>
      </c>
      <c r="G17" s="10">
        <v>56</v>
      </c>
      <c r="H17" s="10">
        <v>44</v>
      </c>
      <c r="I17" s="10" t="s">
        <v>203</v>
      </c>
      <c r="J17" s="10" t="s">
        <v>203</v>
      </c>
      <c r="K17" s="10">
        <f>M17/N17</f>
        <v>1.598802395209581</v>
      </c>
      <c r="L17" s="10">
        <v>435</v>
      </c>
      <c r="M17" s="10">
        <v>267</v>
      </c>
      <c r="N17" s="10">
        <v>167</v>
      </c>
      <c r="O17" s="10">
        <v>1</v>
      </c>
      <c r="P17" s="10" t="s">
        <v>203</v>
      </c>
    </row>
    <row r="18" spans="1:16" ht="12">
      <c r="A18" s="10" t="s">
        <v>219</v>
      </c>
      <c r="B18" s="11">
        <v>1993</v>
      </c>
      <c r="C18" s="11">
        <v>1995</v>
      </c>
      <c r="D18" s="11">
        <f>(G18+M18)/(H18+N18)</f>
        <v>1.4383561643835616</v>
      </c>
      <c r="E18" s="11">
        <f>G18/H18</f>
        <v>1.3255813953488371</v>
      </c>
      <c r="F18" s="10">
        <v>100</v>
      </c>
      <c r="G18" s="10">
        <v>57</v>
      </c>
      <c r="H18" s="10">
        <v>43</v>
      </c>
      <c r="I18" s="10" t="s">
        <v>203</v>
      </c>
      <c r="J18" s="10" t="s">
        <v>203</v>
      </c>
      <c r="K18" s="10">
        <f>M18/N18</f>
        <v>1.4659090909090908</v>
      </c>
      <c r="L18" s="10">
        <v>435</v>
      </c>
      <c r="M18" s="10">
        <v>258</v>
      </c>
      <c r="N18" s="10">
        <v>176</v>
      </c>
      <c r="O18" s="10">
        <v>1</v>
      </c>
      <c r="P18" s="10" t="s">
        <v>203</v>
      </c>
    </row>
    <row r="19" spans="1:16" ht="12">
      <c r="A19" s="10" t="s">
        <v>220</v>
      </c>
      <c r="B19" s="11">
        <v>1995</v>
      </c>
      <c r="C19" s="11">
        <v>1997</v>
      </c>
      <c r="D19" s="11">
        <f>(G19+M19)/(H19+N19)</f>
        <v>0.8936170212765957</v>
      </c>
      <c r="E19" s="11">
        <f>G19/H19</f>
        <v>0.9230769230769231</v>
      </c>
      <c r="F19" s="10">
        <v>100</v>
      </c>
      <c r="G19" s="10">
        <v>48</v>
      </c>
      <c r="H19" s="10">
        <v>52</v>
      </c>
      <c r="I19" s="10" t="s">
        <v>203</v>
      </c>
      <c r="J19" s="10" t="s">
        <v>203</v>
      </c>
      <c r="K19" s="10">
        <f>M19/N19</f>
        <v>0.8869565217391304</v>
      </c>
      <c r="L19" s="10">
        <v>435</v>
      </c>
      <c r="M19" s="10">
        <v>204</v>
      </c>
      <c r="N19" s="10">
        <v>230</v>
      </c>
      <c r="O19" s="10">
        <v>1</v>
      </c>
      <c r="P19" s="10" t="s">
        <v>203</v>
      </c>
    </row>
    <row r="20" spans="1:16" ht="12">
      <c r="A20" s="10" t="s">
        <v>221</v>
      </c>
      <c r="B20" s="11">
        <v>1997</v>
      </c>
      <c r="C20" s="11">
        <v>1999</v>
      </c>
      <c r="D20" s="11">
        <f>(G20+M20)/(H20+N20)</f>
        <v>0.896797153024911</v>
      </c>
      <c r="E20" s="11">
        <f>G20/H20</f>
        <v>0.8181818181818182</v>
      </c>
      <c r="F20" s="10">
        <v>100</v>
      </c>
      <c r="G20" s="10">
        <v>45</v>
      </c>
      <c r="H20" s="10">
        <v>55</v>
      </c>
      <c r="I20" s="10" t="s">
        <v>203</v>
      </c>
      <c r="J20" s="10" t="s">
        <v>203</v>
      </c>
      <c r="K20" s="10">
        <f>M20/N20</f>
        <v>0.915929203539823</v>
      </c>
      <c r="L20" s="10">
        <v>435</v>
      </c>
      <c r="M20" s="10">
        <v>207</v>
      </c>
      <c r="N20" s="10">
        <v>226</v>
      </c>
      <c r="O20" s="10">
        <v>2</v>
      </c>
      <c r="P20" s="10" t="s">
        <v>203</v>
      </c>
    </row>
    <row r="21" spans="1:16" ht="12">
      <c r="A21" s="10" t="s">
        <v>222</v>
      </c>
      <c r="B21" s="11">
        <v>1999</v>
      </c>
      <c r="C21" s="11">
        <v>2001</v>
      </c>
      <c r="D21" s="11">
        <f>(G21+M21)/(H21+N21)</f>
        <v>0.920863309352518</v>
      </c>
      <c r="E21" s="11">
        <f>G21/H21</f>
        <v>0.8181818181818182</v>
      </c>
      <c r="F21" s="10">
        <v>100</v>
      </c>
      <c r="G21" s="10">
        <v>45</v>
      </c>
      <c r="H21" s="10">
        <v>55</v>
      </c>
      <c r="I21" s="10" t="s">
        <v>203</v>
      </c>
      <c r="J21" s="10" t="s">
        <v>203</v>
      </c>
      <c r="K21" s="10">
        <f>M21/N21</f>
        <v>0.9461883408071748</v>
      </c>
      <c r="L21" s="10">
        <v>435</v>
      </c>
      <c r="M21" s="10">
        <v>211</v>
      </c>
      <c r="N21" s="10">
        <v>223</v>
      </c>
      <c r="O21" s="10">
        <v>1</v>
      </c>
      <c r="P21" s="10" t="s">
        <v>203</v>
      </c>
    </row>
    <row r="22" spans="1:16" ht="12">
      <c r="A22" s="10" t="s">
        <v>223</v>
      </c>
      <c r="B22" s="11">
        <v>2001</v>
      </c>
      <c r="C22" s="11">
        <v>2003</v>
      </c>
      <c r="D22" s="11">
        <f>(G22+M22)/(H22+N22)</f>
        <v>0.966789667896679</v>
      </c>
      <c r="E22" s="11">
        <f>G22/H22</f>
        <v>1</v>
      </c>
      <c r="F22" s="10">
        <v>100</v>
      </c>
      <c r="G22" s="10">
        <v>50</v>
      </c>
      <c r="H22" s="10">
        <v>50</v>
      </c>
      <c r="I22" s="10" t="s">
        <v>203</v>
      </c>
      <c r="J22" s="10" t="s">
        <v>203</v>
      </c>
      <c r="K22" s="10">
        <f>M22/N22</f>
        <v>0.9592760180995475</v>
      </c>
      <c r="L22" s="10">
        <v>435</v>
      </c>
      <c r="M22" s="10">
        <v>212</v>
      </c>
      <c r="N22" s="10">
        <v>221</v>
      </c>
      <c r="O22" s="10">
        <v>2</v>
      </c>
      <c r="P22" s="10" t="s">
        <v>203</v>
      </c>
    </row>
    <row r="23" spans="1:16" ht="12">
      <c r="A23" s="10" t="s">
        <v>224</v>
      </c>
      <c r="B23" s="11">
        <v>2003</v>
      </c>
      <c r="C23" s="11">
        <v>2005</v>
      </c>
      <c r="D23" s="11">
        <f>(G23+M23)/(H23+N23)</f>
        <v>0.9035714285714286</v>
      </c>
      <c r="E23" s="11">
        <f>G23/H23</f>
        <v>0.9411764705882353</v>
      </c>
      <c r="F23" s="10">
        <v>100</v>
      </c>
      <c r="G23" s="10">
        <v>48</v>
      </c>
      <c r="H23" s="10">
        <v>51</v>
      </c>
      <c r="I23" s="10">
        <v>1</v>
      </c>
      <c r="J23" s="10" t="s">
        <v>203</v>
      </c>
      <c r="K23" s="10">
        <f>M23/N23</f>
        <v>0.8951965065502183</v>
      </c>
      <c r="L23" s="10">
        <v>435</v>
      </c>
      <c r="M23" s="10">
        <v>205</v>
      </c>
      <c r="N23" s="10">
        <v>229</v>
      </c>
      <c r="O23" s="10">
        <v>1</v>
      </c>
      <c r="P23" s="10" t="s">
        <v>203</v>
      </c>
    </row>
    <row r="24" spans="1:16" ht="12">
      <c r="A24" s="10" t="s">
        <v>225</v>
      </c>
      <c r="B24" s="11">
        <v>2005</v>
      </c>
      <c r="C24" s="11">
        <v>2007</v>
      </c>
      <c r="D24" s="11">
        <f>(G24+M24)/(H24+N24)</f>
        <v>0.8601398601398601</v>
      </c>
      <c r="E24" s="11">
        <f>G24/H24</f>
        <v>0.8</v>
      </c>
      <c r="F24" s="10">
        <v>100</v>
      </c>
      <c r="G24" s="10">
        <v>44</v>
      </c>
      <c r="H24" s="10">
        <v>55</v>
      </c>
      <c r="I24" s="10">
        <v>1</v>
      </c>
      <c r="J24" s="10" t="s">
        <v>203</v>
      </c>
      <c r="K24" s="10">
        <f>M24/N24</f>
        <v>0.8744588744588745</v>
      </c>
      <c r="L24" s="10">
        <v>435</v>
      </c>
      <c r="M24" s="10">
        <v>202</v>
      </c>
      <c r="N24" s="10">
        <v>231</v>
      </c>
      <c r="O24" s="10">
        <v>1</v>
      </c>
      <c r="P24" s="10">
        <v>1</v>
      </c>
    </row>
    <row r="25" spans="1:16" ht="12">
      <c r="A25" s="10" t="s">
        <v>226</v>
      </c>
      <c r="B25" s="11">
        <v>2007</v>
      </c>
      <c r="C25" s="11">
        <v>2009</v>
      </c>
      <c r="D25" s="11">
        <f>(G25+M25)/(H25+N25)</f>
        <v>1.1417004048582995</v>
      </c>
      <c r="E25" s="11">
        <f>G25/H25</f>
        <v>1</v>
      </c>
      <c r="F25" s="10">
        <v>100</v>
      </c>
      <c r="G25" s="10">
        <v>49</v>
      </c>
      <c r="H25" s="10">
        <v>49</v>
      </c>
      <c r="I25" s="10">
        <v>2</v>
      </c>
      <c r="J25" s="10" t="s">
        <v>203</v>
      </c>
      <c r="K25" s="10">
        <f>M25/N25</f>
        <v>1.1767676767676767</v>
      </c>
      <c r="L25" s="10">
        <v>435</v>
      </c>
      <c r="M25" s="10">
        <v>233</v>
      </c>
      <c r="N25" s="10">
        <v>198</v>
      </c>
      <c r="O25" s="10" t="s">
        <v>203</v>
      </c>
      <c r="P25" s="10">
        <v>4</v>
      </c>
    </row>
    <row r="26" spans="1:16" ht="12">
      <c r="A26" s="10" t="s">
        <v>227</v>
      </c>
      <c r="B26" s="11">
        <v>2009</v>
      </c>
      <c r="C26" s="11">
        <v>2011</v>
      </c>
      <c r="D26" s="11">
        <f>(G26+M26)/(H26+N26)</f>
        <v>1.4292237442922375</v>
      </c>
      <c r="E26" s="11">
        <f>G26/H26</f>
        <v>1.3902439024390243</v>
      </c>
      <c r="F26" s="10">
        <v>100</v>
      </c>
      <c r="G26" s="10">
        <v>57</v>
      </c>
      <c r="H26" s="10">
        <v>41</v>
      </c>
      <c r="I26" s="10">
        <v>2</v>
      </c>
      <c r="J26" s="10">
        <v>2</v>
      </c>
      <c r="K26" s="10">
        <f>M26/N26</f>
        <v>1.4382022471910112</v>
      </c>
      <c r="L26" s="10">
        <v>435</v>
      </c>
      <c r="M26" s="10">
        <v>256</v>
      </c>
      <c r="N26" s="10">
        <v>178</v>
      </c>
      <c r="O26" s="10" t="s">
        <v>203</v>
      </c>
      <c r="P26" s="10">
        <v>1</v>
      </c>
    </row>
    <row r="27" spans="1:16" ht="12">
      <c r="A27" s="10" t="s">
        <v>228</v>
      </c>
      <c r="B27" s="11">
        <v>2011</v>
      </c>
      <c r="C27" s="11">
        <v>2013</v>
      </c>
      <c r="D27" s="11">
        <f>(G27+M27)/(H27+N27)</f>
        <v>0.8442906574394463</v>
      </c>
      <c r="E27" s="11">
        <f>G27/H27</f>
        <v>1.0851063829787233</v>
      </c>
      <c r="F27" s="10">
        <v>100</v>
      </c>
      <c r="G27" s="10">
        <v>51</v>
      </c>
      <c r="H27" s="10">
        <v>47</v>
      </c>
      <c r="I27" s="10">
        <v>2</v>
      </c>
      <c r="J27" s="10" t="s">
        <v>203</v>
      </c>
      <c r="K27" s="10">
        <f>M27/N27</f>
        <v>0.7975206611570248</v>
      </c>
      <c r="L27" s="10">
        <v>435</v>
      </c>
      <c r="M27" s="10">
        <v>193</v>
      </c>
      <c r="N27" s="10">
        <v>242</v>
      </c>
      <c r="O27" s="10" t="s">
        <v>203</v>
      </c>
      <c r="P27" s="10" t="s">
        <v>203</v>
      </c>
    </row>
    <row r="28" spans="1:16" ht="12">
      <c r="A28" s="10" t="s">
        <v>229</v>
      </c>
      <c r="B28" s="11">
        <v>2013</v>
      </c>
      <c r="C28" s="11">
        <v>2015</v>
      </c>
      <c r="D28" s="11">
        <f>(G28+M28)/(H28+N28)</f>
        <v>0.9139784946236559</v>
      </c>
      <c r="E28" s="11">
        <f>G28/H28</f>
        <v>1.2</v>
      </c>
      <c r="F28" s="10">
        <v>100</v>
      </c>
      <c r="G28" s="10">
        <v>54</v>
      </c>
      <c r="H28" s="10">
        <v>45</v>
      </c>
      <c r="I28" s="10">
        <v>1</v>
      </c>
      <c r="J28" s="10" t="s">
        <v>203</v>
      </c>
      <c r="K28" s="10">
        <f>M28/N28</f>
        <v>0.8589743589743589</v>
      </c>
      <c r="L28" s="10">
        <v>435</v>
      </c>
      <c r="M28" s="10">
        <v>201</v>
      </c>
      <c r="N28" s="10">
        <v>234</v>
      </c>
      <c r="O28" s="10" t="s">
        <v>203</v>
      </c>
      <c r="P28" s="10" t="s">
        <v>203</v>
      </c>
    </row>
    <row r="29" ht="12">
      <c r="A29" s="7"/>
    </row>
    <row r="30" ht="12">
      <c r="A30" s="7"/>
    </row>
    <row r="31" spans="1:2" ht="12">
      <c r="A31" s="9" t="s">
        <v>188</v>
      </c>
      <c r="B31" s="7" t="s">
        <v>230</v>
      </c>
    </row>
  </sheetData>
  <sheetProtection selectLockedCells="1" selectUnlockedCells="1"/>
  <hyperlinks>
    <hyperlink ref="B31" r:id="rId1" display="http://www.infoplease.com/ipa/A0774721.html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="125" zoomScaleNormal="125" workbookViewId="0" topLeftCell="A1">
      <selection activeCell="I2" sqref="I2"/>
    </sheetView>
  </sheetViews>
  <sheetFormatPr defaultColWidth="11.421875" defaultRowHeight="12.75"/>
  <cols>
    <col min="1" max="1" width="11.57421875" style="0" customWidth="1"/>
    <col min="2" max="2" width="11.57421875" style="12" customWidth="1"/>
    <col min="3" max="4" width="14.140625" style="13" customWidth="1"/>
    <col min="5" max="16384" width="11.57421875" style="0" customWidth="1"/>
  </cols>
  <sheetData>
    <row r="1" spans="2:9" ht="12">
      <c r="B1" s="12" t="s">
        <v>231</v>
      </c>
      <c r="C1" s="13" t="s">
        <v>232</v>
      </c>
      <c r="D1" s="13" t="s">
        <v>233</v>
      </c>
      <c r="E1" t="s">
        <v>234</v>
      </c>
      <c r="H1" t="s">
        <v>235</v>
      </c>
      <c r="I1" t="s">
        <v>236</v>
      </c>
    </row>
    <row r="2" spans="1:9" ht="12">
      <c r="A2">
        <f>Spending!A26</f>
        <v>1961</v>
      </c>
      <c r="B2" s="12">
        <f>Spending!B26</f>
        <v>94.4</v>
      </c>
      <c r="C2" s="13">
        <f>VLOOKUP($A2,Composition!$B$2:$E$28,3,1)</f>
        <v>1.5450236966824644</v>
      </c>
      <c r="D2" s="13">
        <f>VLOOKUP($A2,Composition!$B$2:$E$28,4,1)</f>
        <v>1.7777777777777777</v>
      </c>
      <c r="E2" s="13">
        <f>VLOOKUP($A2,Composition!$B$2:$N$28,10,1)</f>
        <v>1.497142857142857</v>
      </c>
      <c r="G2" t="s">
        <v>195</v>
      </c>
      <c r="H2" s="12">
        <f>SUMIF(C2:C53,"&lt;1",B2:B53)/COUNTIF(C2:C53,"&lt;1")</f>
        <v>1912.8071428571432</v>
      </c>
      <c r="I2" s="12">
        <f>SUMIF(C2:C53,"&gt;1",B2:B53)/COUNTIF(C2:C53,"&gt;1")</f>
        <v>690.4289473684212</v>
      </c>
    </row>
    <row r="3" spans="1:9" ht="12">
      <c r="A3">
        <f>Spending!A27</f>
        <v>1962</v>
      </c>
      <c r="B3" s="12">
        <f>Spending!B27</f>
        <v>99.7</v>
      </c>
      <c r="C3" s="13">
        <f>VLOOKUP(A3,Composition!$B$2:$E$28,3,1)</f>
        <v>1.5450236966824644</v>
      </c>
      <c r="D3" s="13">
        <f>VLOOKUP($A3,Composition!$B$2:$E$28,4,1)</f>
        <v>1.7777777777777777</v>
      </c>
      <c r="E3" s="13">
        <f>VLOOKUP($A3,Composition!$B$2:$N$28,10,1)</f>
        <v>1.497142857142857</v>
      </c>
      <c r="G3" t="s">
        <v>237</v>
      </c>
      <c r="H3" s="12">
        <f>SUMIF(D2:D53,"&lt;1",B2:B53)/COUNTIF(D2:D53,"&lt;1")</f>
        <v>1385.5437499999998</v>
      </c>
      <c r="I3" s="14">
        <f>SUMIF(D2:D53,"&gt;1",B2:B53)/COUNTIF(D2:D53,"&gt;1")</f>
        <v>684.709375</v>
      </c>
    </row>
    <row r="4" spans="1:9" ht="12">
      <c r="A4">
        <f>Spending!A28</f>
        <v>1963</v>
      </c>
      <c r="B4" s="12">
        <f>Spending!B28</f>
        <v>106.6</v>
      </c>
      <c r="C4" s="13">
        <f>VLOOKUP(A4,Composition!$B$2:$E$28,3,1)</f>
        <v>1.555023923444976</v>
      </c>
      <c r="D4" s="13">
        <f>VLOOKUP($A4,Composition!$B$2:$E$28,4,1)</f>
        <v>2.0303030303030303</v>
      </c>
      <c r="E4" s="13">
        <f>VLOOKUP($A4,Composition!$B$2:$N$28,10,1)</f>
        <v>1.4659090909090908</v>
      </c>
      <c r="G4" t="s">
        <v>238</v>
      </c>
      <c r="H4" s="12">
        <f>SUMIF(E2:E53,"&lt;1",B2:B53)/COUNTIF(E2:E53,"&lt;1")</f>
        <v>1912.8071428571432</v>
      </c>
      <c r="I4" s="14">
        <f>SUMIF(E2:E53,"&gt;1",B2:B53)/COUNTIF(E2:E53,"&gt;1")</f>
        <v>690.4289473684212</v>
      </c>
    </row>
    <row r="5" spans="1:5" ht="12">
      <c r="A5">
        <f>Spending!A29</f>
        <v>1964</v>
      </c>
      <c r="B5" s="12">
        <f>Spending!B29</f>
        <v>112.6</v>
      </c>
      <c r="C5" s="13">
        <f>VLOOKUP(A5,Composition!$B$2:$E$28,3,1)</f>
        <v>1.555023923444976</v>
      </c>
      <c r="D5" s="13">
        <f>VLOOKUP($A5,Composition!$B$2:$E$28,4,1)</f>
        <v>2.0303030303030303</v>
      </c>
      <c r="E5" s="13">
        <f>VLOOKUP($A5,Composition!$B$2:$N$28,10,1)</f>
        <v>1.4659090909090908</v>
      </c>
    </row>
    <row r="6" spans="1:5" ht="12">
      <c r="A6">
        <f>Spending!A30</f>
        <v>1965</v>
      </c>
      <c r="B6" s="12">
        <f>Spending!B30</f>
        <v>116.8</v>
      </c>
      <c r="C6" s="13">
        <f>VLOOKUP(A6,Composition!$B$2:$E$28,3,1)</f>
        <v>2.11046511627907</v>
      </c>
      <c r="D6" s="13">
        <f>VLOOKUP($A6,Composition!$B$2:$E$28,4,1)</f>
        <v>2.125</v>
      </c>
      <c r="E6" s="13">
        <f>VLOOKUP($A6,Composition!$B$2:$N$28,10,1)</f>
        <v>2.107142857142857</v>
      </c>
    </row>
    <row r="7" spans="1:5" ht="12">
      <c r="A7">
        <f>Spending!A31</f>
        <v>1966</v>
      </c>
      <c r="B7" s="12">
        <f>Spending!B31</f>
        <v>130.8</v>
      </c>
      <c r="C7" s="13">
        <f>VLOOKUP(A7,Composition!$B$2:$E$28,3,1)</f>
        <v>2.11046511627907</v>
      </c>
      <c r="D7" s="13">
        <f>VLOOKUP($A7,Composition!$B$2:$E$28,4,1)</f>
        <v>2.125</v>
      </c>
      <c r="E7" s="13">
        <f>VLOOKUP($A7,Composition!$B$2:$N$28,10,1)</f>
        <v>2.107142857142857</v>
      </c>
    </row>
    <row r="8" spans="1:5" ht="12">
      <c r="A8">
        <f>Spending!A32</f>
        <v>1967</v>
      </c>
      <c r="B8" s="12">
        <f>Spending!B32</f>
        <v>148.8</v>
      </c>
      <c r="C8" s="13">
        <f>VLOOKUP(A8,Composition!$B$2:$E$28,3,1)</f>
        <v>1.399103139013453</v>
      </c>
      <c r="D8" s="13">
        <f>VLOOKUP($A8,Composition!$B$2:$E$28,4,1)</f>
        <v>1.7777777777777777</v>
      </c>
      <c r="E8" s="13">
        <f>VLOOKUP($A8,Composition!$B$2:$N$28,10,1)</f>
        <v>1.3262032085561497</v>
      </c>
    </row>
    <row r="9" spans="1:5" ht="12">
      <c r="A9">
        <f>Spending!A33</f>
        <v>1968</v>
      </c>
      <c r="B9" s="12">
        <f>Spending!B33</f>
        <v>153</v>
      </c>
      <c r="C9" s="13">
        <f>VLOOKUP(A9,Composition!$B$2:$E$28,3,1)</f>
        <v>1.399103139013453</v>
      </c>
      <c r="D9" s="13">
        <f>VLOOKUP($A9,Composition!$B$2:$E$28,4,1)</f>
        <v>1.7777777777777777</v>
      </c>
      <c r="E9" s="13">
        <f>VLOOKUP($A9,Composition!$B$2:$N$28,10,1)</f>
        <v>1.3262032085561497</v>
      </c>
    </row>
    <row r="10" spans="1:5" ht="12">
      <c r="A10">
        <f>Spending!A34</f>
        <v>1969</v>
      </c>
      <c r="B10" s="12">
        <f>Spending!B34</f>
        <v>186.9</v>
      </c>
      <c r="C10" s="13">
        <f>VLOOKUP(A10,Composition!$B$2:$E$28,3,1)</f>
        <v>1.2863247863247864</v>
      </c>
      <c r="D10" s="13">
        <f>VLOOKUP($A10,Composition!$B$2:$E$28,4,1)</f>
        <v>1.380952380952381</v>
      </c>
      <c r="E10" s="13">
        <f>VLOOKUP($A10,Composition!$B$2:$N$28,10,1)</f>
        <v>1.265625</v>
      </c>
    </row>
    <row r="11" spans="1:5" ht="12">
      <c r="A11">
        <f>Spending!A35</f>
        <v>1970</v>
      </c>
      <c r="B11" s="12">
        <f>Spending!B35</f>
        <v>192.8</v>
      </c>
      <c r="C11" s="13">
        <f>VLOOKUP(A11,Composition!$B$2:$E$28,3,1)</f>
        <v>1.2863247863247864</v>
      </c>
      <c r="D11" s="13">
        <f>VLOOKUP($A11,Composition!$B$2:$E$28,4,1)</f>
        <v>1.380952380952381</v>
      </c>
      <c r="E11" s="13">
        <f>VLOOKUP($A11,Composition!$B$2:$N$28,10,1)</f>
        <v>1.265625</v>
      </c>
    </row>
    <row r="12" spans="1:5" ht="12">
      <c r="A12">
        <f>Spending!A36</f>
        <v>1971</v>
      </c>
      <c r="B12" s="12">
        <f>Spending!B36</f>
        <v>187.1</v>
      </c>
      <c r="C12" s="13">
        <f>VLOOKUP(A12,Composition!$B$2:$E$28,3,1)</f>
        <v>1.3794642857142858</v>
      </c>
      <c r="D12" s="13">
        <f>VLOOKUP($A12,Composition!$B$2:$E$28,4,1)</f>
        <v>1.2272727272727273</v>
      </c>
      <c r="E12" s="13">
        <f>VLOOKUP($A12,Composition!$B$2:$N$28,10,1)</f>
        <v>1.4166666666666667</v>
      </c>
    </row>
    <row r="13" spans="1:5" ht="12">
      <c r="A13">
        <f>Spending!A37</f>
        <v>1972</v>
      </c>
      <c r="B13" s="12">
        <f>Spending!B37</f>
        <v>207.3</v>
      </c>
      <c r="C13" s="13">
        <f>VLOOKUP(A13,Composition!$B$2:$E$28,3,1)</f>
        <v>1.3794642857142858</v>
      </c>
      <c r="D13" s="13">
        <f>VLOOKUP($A13,Composition!$B$2:$E$28,4,1)</f>
        <v>1.2272727272727273</v>
      </c>
      <c r="E13" s="13">
        <f>VLOOKUP($A13,Composition!$B$2:$N$28,10,1)</f>
        <v>1.4166666666666667</v>
      </c>
    </row>
    <row r="14" spans="1:5" ht="12">
      <c r="A14">
        <f>Spending!A38</f>
        <v>1973</v>
      </c>
      <c r="B14" s="12">
        <f>Spending!B38</f>
        <v>230.8</v>
      </c>
      <c r="C14" s="13">
        <f>VLOOKUP(A14,Composition!$B$2:$E$28,3,1)</f>
        <v>1.2735042735042734</v>
      </c>
      <c r="D14" s="13">
        <f>VLOOKUP($A14,Composition!$B$2:$E$28,4,1)</f>
        <v>1.3333333333333333</v>
      </c>
      <c r="E14" s="13">
        <f>VLOOKUP($A14,Composition!$B$2:$N$28,10,1)</f>
        <v>1.2604166666666667</v>
      </c>
    </row>
    <row r="15" spans="1:5" ht="12">
      <c r="A15">
        <f>Spending!A39</f>
        <v>1974</v>
      </c>
      <c r="B15" s="12">
        <f>Spending!B39</f>
        <v>263.2</v>
      </c>
      <c r="C15" s="13">
        <f>VLOOKUP(A15,Composition!$B$2:$E$28,3,1)</f>
        <v>1.2735042735042734</v>
      </c>
      <c r="D15" s="13">
        <f>VLOOKUP($A15,Composition!$B$2:$E$28,4,1)</f>
        <v>1.3333333333333333</v>
      </c>
      <c r="E15" s="13">
        <f>VLOOKUP($A15,Composition!$B$2:$N$28,10,1)</f>
        <v>1.2604166666666667</v>
      </c>
    </row>
    <row r="16" spans="1:5" ht="12">
      <c r="A16">
        <f>Spending!A40</f>
        <v>1975</v>
      </c>
      <c r="B16" s="12">
        <f>Spending!B40</f>
        <v>279.1</v>
      </c>
      <c r="C16" s="13">
        <f>VLOOKUP(A16,Composition!$B$2:$E$28,3,1)</f>
        <v>1.9447513812154695</v>
      </c>
      <c r="D16" s="13">
        <f>VLOOKUP($A16,Composition!$B$2:$E$28,4,1)</f>
        <v>1.6486486486486487</v>
      </c>
      <c r="E16" s="13">
        <f>VLOOKUP($A16,Composition!$B$2:$N$28,10,1)</f>
        <v>2.0208333333333335</v>
      </c>
    </row>
    <row r="17" spans="1:5" ht="12">
      <c r="A17">
        <f>Spending!A41</f>
        <v>1976</v>
      </c>
      <c r="B17" s="12">
        <f>Spending!B41</f>
        <v>298.1</v>
      </c>
      <c r="C17" s="13">
        <f>VLOOKUP(A17,Composition!$B$2:$E$28,3,1)</f>
        <v>1.9447513812154695</v>
      </c>
      <c r="D17" s="13">
        <f>VLOOKUP($A17,Composition!$B$2:$E$28,4,1)</f>
        <v>1.6486486486486487</v>
      </c>
      <c r="E17" s="13">
        <f>VLOOKUP($A17,Composition!$B$2:$N$28,10,1)</f>
        <v>2.0208333333333335</v>
      </c>
    </row>
    <row r="18" spans="1:5" ht="12">
      <c r="A18">
        <f>Spending!A43</f>
        <v>1977</v>
      </c>
      <c r="B18" s="12">
        <f>Spending!B43</f>
        <v>355.6</v>
      </c>
      <c r="C18" s="13">
        <f>VLOOKUP(A18,Composition!$B$2:$E$28,3,1)</f>
        <v>1.9502762430939227</v>
      </c>
      <c r="D18" s="13">
        <f>VLOOKUP($A18,Composition!$B$2:$E$28,4,1)</f>
        <v>1.605263157894737</v>
      </c>
      <c r="E18" s="13">
        <f>VLOOKUP($A18,Composition!$B$2:$N$28,10,1)</f>
        <v>2.041958041958042</v>
      </c>
    </row>
    <row r="19" spans="1:5" ht="12">
      <c r="A19">
        <f>Spending!A44</f>
        <v>1978</v>
      </c>
      <c r="B19" s="12">
        <f>Spending!B44</f>
        <v>399.6</v>
      </c>
      <c r="C19" s="13">
        <f>VLOOKUP(A19,Composition!$B$2:$E$28,3,1)</f>
        <v>1.9502762430939227</v>
      </c>
      <c r="D19" s="13">
        <f>VLOOKUP($A19,Composition!$B$2:$E$28,4,1)</f>
        <v>1.605263157894737</v>
      </c>
      <c r="E19" s="13">
        <f>VLOOKUP($A19,Composition!$B$2:$N$28,10,1)</f>
        <v>2.041958041958042</v>
      </c>
    </row>
    <row r="20" spans="1:5" ht="12">
      <c r="A20">
        <f>Spending!A45</f>
        <v>1979</v>
      </c>
      <c r="B20" s="12">
        <f>Spending!B45</f>
        <v>463.3</v>
      </c>
      <c r="C20" s="13">
        <f>VLOOKUP(A20,Composition!$B$2:$E$28,3,1)</f>
        <v>1.6834170854271358</v>
      </c>
      <c r="D20" s="13">
        <f>VLOOKUP($A20,Composition!$B$2:$E$28,4,1)</f>
        <v>1.4146341463414633</v>
      </c>
      <c r="E20" s="13">
        <f>VLOOKUP($A20,Composition!$B$2:$N$28,10,1)</f>
        <v>1.7531645569620253</v>
      </c>
    </row>
    <row r="21" spans="1:5" ht="12">
      <c r="A21">
        <f>Spending!A46</f>
        <v>1980</v>
      </c>
      <c r="B21" s="12">
        <f>Spending!B46</f>
        <v>517.1</v>
      </c>
      <c r="C21" s="13">
        <f>VLOOKUP(A21,Composition!$B$2:$E$28,3,1)</f>
        <v>1.6834170854271358</v>
      </c>
      <c r="D21" s="13">
        <f>VLOOKUP($A21,Composition!$B$2:$E$28,4,1)</f>
        <v>1.4146341463414633</v>
      </c>
      <c r="E21" s="13">
        <f>VLOOKUP($A21,Composition!$B$2:$N$28,10,1)</f>
        <v>1.7531645569620253</v>
      </c>
    </row>
    <row r="22" spans="1:5" ht="12">
      <c r="A22">
        <f>Spending!A47</f>
        <v>1981</v>
      </c>
      <c r="B22" s="12">
        <f>Spending!B47</f>
        <v>599.3</v>
      </c>
      <c r="C22" s="13">
        <f>VLOOKUP(A22,Composition!$B$2:$E$28,3,1)</f>
        <v>1.1755102040816328</v>
      </c>
      <c r="D22" s="13">
        <f>VLOOKUP($A22,Composition!$B$2:$E$28,4,1)</f>
        <v>0.8679245283018868</v>
      </c>
      <c r="E22" s="13">
        <f>VLOOKUP($A22,Composition!$B$2:$N$28,10,1)</f>
        <v>1.2604166666666667</v>
      </c>
    </row>
    <row r="23" spans="1:5" ht="12">
      <c r="A23">
        <f>Spending!A48</f>
        <v>1982</v>
      </c>
      <c r="B23" s="12">
        <f>Spending!B48</f>
        <v>617.8</v>
      </c>
      <c r="C23" s="13">
        <f>VLOOKUP(A23,Composition!$B$2:$E$28,3,1)</f>
        <v>1.1755102040816328</v>
      </c>
      <c r="D23" s="13">
        <f>VLOOKUP($A23,Composition!$B$2:$E$28,4,1)</f>
        <v>0.8679245283018868</v>
      </c>
      <c r="E23" s="13">
        <f>VLOOKUP($A23,Composition!$B$2:$N$28,10,1)</f>
        <v>1.2604166666666667</v>
      </c>
    </row>
    <row r="24" spans="1:5" ht="12">
      <c r="A24">
        <f>Spending!A49</f>
        <v>1983</v>
      </c>
      <c r="B24" s="12">
        <f>Spending!B49</f>
        <v>600.6</v>
      </c>
      <c r="C24" s="13">
        <f>VLOOKUP(A24,Composition!$B$2:$E$28,3,1)</f>
        <v>1.4318181818181819</v>
      </c>
      <c r="D24" s="13">
        <f>VLOOKUP($A24,Composition!$B$2:$E$28,4,1)</f>
        <v>0.8518518518518519</v>
      </c>
      <c r="E24" s="13">
        <f>VLOOKUP($A24,Composition!$B$2:$N$28,10,1)</f>
        <v>1.6204819277108433</v>
      </c>
    </row>
    <row r="25" spans="1:5" ht="12">
      <c r="A25">
        <f>Spending!A50</f>
        <v>1984</v>
      </c>
      <c r="B25" s="12">
        <f>Spending!B50</f>
        <v>666.4</v>
      </c>
      <c r="C25" s="13">
        <f>VLOOKUP(A25,Composition!$B$2:$E$28,3,1)</f>
        <v>1.4318181818181819</v>
      </c>
      <c r="D25" s="13">
        <f>VLOOKUP($A25,Composition!$B$2:$E$28,4,1)</f>
        <v>0.8518518518518519</v>
      </c>
      <c r="E25" s="13">
        <f>VLOOKUP($A25,Composition!$B$2:$N$28,10,1)</f>
        <v>1.6204819277108433</v>
      </c>
    </row>
    <row r="26" spans="1:5" ht="12">
      <c r="A26">
        <f>Spending!A51</f>
        <v>1985</v>
      </c>
      <c r="B26" s="12">
        <f>Spending!B51</f>
        <v>734</v>
      </c>
      <c r="C26" s="13">
        <f>VLOOKUP(A26,Composition!$B$2:$E$28,3,1)</f>
        <v>1.2765957446808511</v>
      </c>
      <c r="D26" s="13">
        <f>VLOOKUP($A26,Composition!$B$2:$E$28,4,1)</f>
        <v>0.8867924528301887</v>
      </c>
      <c r="E26" s="13">
        <f>VLOOKUP($A26,Composition!$B$2:$N$28,10,1)</f>
        <v>1.39010989010989</v>
      </c>
    </row>
    <row r="27" spans="1:5" ht="12">
      <c r="A27">
        <f>Spending!A52</f>
        <v>1986</v>
      </c>
      <c r="B27" s="12">
        <f>Spending!B52</f>
        <v>769.2</v>
      </c>
      <c r="C27" s="13">
        <f>VLOOKUP(A27,Composition!$B$2:$E$28,3,1)</f>
        <v>1.2765957446808511</v>
      </c>
      <c r="D27" s="13">
        <f>VLOOKUP($A27,Composition!$B$2:$E$28,4,1)</f>
        <v>0.8867924528301887</v>
      </c>
      <c r="E27" s="13">
        <f>VLOOKUP($A27,Composition!$B$2:$N$28,10,1)</f>
        <v>1.39010989010989</v>
      </c>
    </row>
    <row r="28" spans="1:5" ht="12">
      <c r="A28">
        <f>Spending!A53</f>
        <v>1987</v>
      </c>
      <c r="B28" s="12">
        <f>Spending!B53</f>
        <v>854.3</v>
      </c>
      <c r="C28" s="13">
        <f>VLOOKUP(A28,Composition!$B$2:$E$28,3,1)</f>
        <v>1.40990990990991</v>
      </c>
      <c r="D28" s="13">
        <f>VLOOKUP($A28,Composition!$B$2:$E$28,4,1)</f>
        <v>1.2222222222222223</v>
      </c>
      <c r="E28" s="13">
        <f>VLOOKUP($A28,Composition!$B$2:$N$28,10,1)</f>
        <v>1.4576271186440677</v>
      </c>
    </row>
    <row r="29" spans="1:5" ht="12">
      <c r="A29">
        <f>Spending!A54</f>
        <v>1988</v>
      </c>
      <c r="B29" s="12">
        <f>Spending!B54</f>
        <v>909.2</v>
      </c>
      <c r="C29" s="13">
        <f>VLOOKUP(A29,Composition!$B$2:$E$28,3,1)</f>
        <v>1.40990990990991</v>
      </c>
      <c r="D29" s="13">
        <f>VLOOKUP($A29,Composition!$B$2:$E$28,4,1)</f>
        <v>1.2222222222222223</v>
      </c>
      <c r="E29" s="13">
        <f>VLOOKUP($A29,Composition!$B$2:$N$28,10,1)</f>
        <v>1.4576271186440677</v>
      </c>
    </row>
    <row r="30" spans="1:5" ht="12">
      <c r="A30">
        <f>Spending!A55</f>
        <v>1989</v>
      </c>
      <c r="B30" s="12">
        <f>Spending!B55</f>
        <v>991.1</v>
      </c>
      <c r="C30" s="13">
        <f>VLOOKUP(A30,Composition!$B$2:$E$28,3,1)</f>
        <v>1.4318181818181819</v>
      </c>
      <c r="D30" s="13">
        <f>VLOOKUP($A30,Composition!$B$2:$E$28,4,1)</f>
        <v>1.2222222222222223</v>
      </c>
      <c r="E30" s="13">
        <f>VLOOKUP($A30,Composition!$B$2:$N$28,10,1)</f>
        <v>1.4857142857142858</v>
      </c>
    </row>
    <row r="31" spans="1:5" ht="12">
      <c r="A31">
        <f>Spending!A56</f>
        <v>1990</v>
      </c>
      <c r="B31" s="12">
        <f>Spending!B56</f>
        <v>1032</v>
      </c>
      <c r="C31" s="13">
        <f>VLOOKUP(A31,Composition!$B$2:$E$28,3,1)</f>
        <v>1.4318181818181819</v>
      </c>
      <c r="D31" s="13">
        <f>VLOOKUP($A31,Composition!$B$2:$E$28,4,1)</f>
        <v>1.2222222222222223</v>
      </c>
      <c r="E31" s="13">
        <f>VLOOKUP($A31,Composition!$B$2:$N$28,10,1)</f>
        <v>1.4857142857142858</v>
      </c>
    </row>
    <row r="32" spans="1:5" ht="12">
      <c r="A32">
        <f>Spending!A57</f>
        <v>1991</v>
      </c>
      <c r="B32" s="12">
        <f>Spending!B57</f>
        <v>1055</v>
      </c>
      <c r="C32" s="13">
        <f>VLOOKUP(A32,Composition!$B$2:$E$28,3,1)</f>
        <v>1.5308056872037914</v>
      </c>
      <c r="D32" s="13">
        <f>VLOOKUP($A32,Composition!$B$2:$E$28,4,1)</f>
        <v>1.2727272727272727</v>
      </c>
      <c r="E32" s="13">
        <f>VLOOKUP($A32,Composition!$B$2:$N$28,10,1)</f>
        <v>1.598802395209581</v>
      </c>
    </row>
    <row r="33" spans="1:5" ht="12">
      <c r="A33">
        <f>Spending!A58</f>
        <v>1992</v>
      </c>
      <c r="B33" s="12">
        <f>Spending!B58</f>
        <v>1091.2</v>
      </c>
      <c r="C33" s="13">
        <f>VLOOKUP(A33,Composition!$B$2:$E$28,3,1)</f>
        <v>1.5308056872037914</v>
      </c>
      <c r="D33" s="13">
        <f>VLOOKUP($A33,Composition!$B$2:$E$28,4,1)</f>
        <v>1.2727272727272727</v>
      </c>
      <c r="E33" s="13">
        <f>VLOOKUP($A33,Composition!$B$2:$N$28,10,1)</f>
        <v>1.598802395209581</v>
      </c>
    </row>
    <row r="34" spans="1:5" ht="12">
      <c r="A34">
        <f>Spending!A59</f>
        <v>1993</v>
      </c>
      <c r="B34" s="12">
        <f>Spending!B59</f>
        <v>1154.3</v>
      </c>
      <c r="C34" s="13">
        <f>VLOOKUP(A34,Composition!$B$2:$E$28,3,1)</f>
        <v>1.4383561643835616</v>
      </c>
      <c r="D34" s="13">
        <f>VLOOKUP($A34,Composition!$B$2:$E$28,4,1)</f>
        <v>1.3255813953488371</v>
      </c>
      <c r="E34" s="13">
        <f>VLOOKUP($A34,Composition!$B$2:$N$28,10,1)</f>
        <v>1.4659090909090908</v>
      </c>
    </row>
    <row r="35" spans="1:5" ht="12">
      <c r="A35">
        <f>Spending!A60</f>
        <v>1994</v>
      </c>
      <c r="B35" s="12">
        <f>Spending!B60</f>
        <v>1258.6</v>
      </c>
      <c r="C35" s="13">
        <f>VLOOKUP(A35,Composition!$B$2:$E$28,3,1)</f>
        <v>1.4383561643835616</v>
      </c>
      <c r="D35" s="13">
        <f>VLOOKUP($A35,Composition!$B$2:$E$28,4,1)</f>
        <v>1.3255813953488371</v>
      </c>
      <c r="E35" s="13">
        <f>VLOOKUP($A35,Composition!$B$2:$N$28,10,1)</f>
        <v>1.4659090909090908</v>
      </c>
    </row>
    <row r="36" spans="1:5" ht="12">
      <c r="A36">
        <f>Spending!A61</f>
        <v>1995</v>
      </c>
      <c r="B36" s="12">
        <f>Spending!B61</f>
        <v>1351.8</v>
      </c>
      <c r="C36" s="13">
        <f>VLOOKUP(A36,Composition!$B$2:$E$28,3,1)</f>
        <v>0.8936170212765957</v>
      </c>
      <c r="D36" s="13">
        <f>VLOOKUP($A36,Composition!$B$2:$E$28,4,1)</f>
        <v>0.9230769230769231</v>
      </c>
      <c r="E36" s="13">
        <f>VLOOKUP($A36,Composition!$B$2:$N$28,10,1)</f>
        <v>0.8869565217391304</v>
      </c>
    </row>
    <row r="37" spans="1:5" ht="12">
      <c r="A37">
        <f>Spending!A62</f>
        <v>1996</v>
      </c>
      <c r="B37" s="12">
        <f>Spending!B62</f>
        <v>1453.1</v>
      </c>
      <c r="C37" s="13">
        <f>VLOOKUP(A37,Composition!$B$2:$E$28,3,1)</f>
        <v>0.8936170212765957</v>
      </c>
      <c r="D37" s="13">
        <f>VLOOKUP($A37,Composition!$B$2:$E$28,4,1)</f>
        <v>0.9230769230769231</v>
      </c>
      <c r="E37" s="13">
        <f>VLOOKUP($A37,Composition!$B$2:$N$28,10,1)</f>
        <v>0.8869565217391304</v>
      </c>
    </row>
    <row r="38" spans="1:5" ht="12">
      <c r="A38">
        <f>Spending!A63</f>
        <v>1997</v>
      </c>
      <c r="B38" s="12">
        <f>Spending!B63</f>
        <v>1579.2</v>
      </c>
      <c r="C38" s="13">
        <f>VLOOKUP(A38,Composition!$B$2:$E$28,3,1)</f>
        <v>0.896797153024911</v>
      </c>
      <c r="D38" s="13">
        <f>VLOOKUP($A38,Composition!$B$2:$E$28,4,1)</f>
        <v>0.8181818181818182</v>
      </c>
      <c r="E38" s="13">
        <f>VLOOKUP($A38,Composition!$B$2:$N$28,10,1)</f>
        <v>0.915929203539823</v>
      </c>
    </row>
    <row r="39" spans="1:5" ht="12">
      <c r="A39">
        <f>Spending!A64</f>
        <v>1998</v>
      </c>
      <c r="B39" s="12">
        <f>Spending!B64</f>
        <v>1721.7</v>
      </c>
      <c r="C39" s="13">
        <f>VLOOKUP(A39,Composition!$B$2:$E$28,3,1)</f>
        <v>0.896797153024911</v>
      </c>
      <c r="D39" s="13">
        <f>VLOOKUP($A39,Composition!$B$2:$E$28,4,1)</f>
        <v>0.8181818181818182</v>
      </c>
      <c r="E39" s="13">
        <f>VLOOKUP($A39,Composition!$B$2:$N$28,10,1)</f>
        <v>0.915929203539823</v>
      </c>
    </row>
    <row r="40" spans="1:5" ht="12">
      <c r="A40">
        <f>Spending!A65</f>
        <v>1999</v>
      </c>
      <c r="B40" s="12">
        <f>Spending!B65</f>
        <v>1827.5</v>
      </c>
      <c r="C40" s="13">
        <f>VLOOKUP(A40,Composition!$B$2:$E$28,3,1)</f>
        <v>0.920863309352518</v>
      </c>
      <c r="D40" s="13">
        <f>VLOOKUP($A40,Composition!$B$2:$E$28,4,1)</f>
        <v>0.8181818181818182</v>
      </c>
      <c r="E40" s="13">
        <f>VLOOKUP($A40,Composition!$B$2:$N$28,10,1)</f>
        <v>0.9461883408071748</v>
      </c>
    </row>
    <row r="41" spans="1:5" ht="12">
      <c r="A41">
        <f>Spending!A66</f>
        <v>2000</v>
      </c>
      <c r="B41" s="12">
        <f>Spending!B66</f>
        <v>2025.2</v>
      </c>
      <c r="C41" s="13">
        <f>VLOOKUP(A41,Composition!$B$2:$E$28,3,1)</f>
        <v>0.920863309352518</v>
      </c>
      <c r="D41" s="13">
        <f>VLOOKUP($A41,Composition!$B$2:$E$28,4,1)</f>
        <v>0.8181818181818182</v>
      </c>
      <c r="E41" s="13">
        <f>VLOOKUP($A41,Composition!$B$2:$N$28,10,1)</f>
        <v>0.9461883408071748</v>
      </c>
    </row>
    <row r="42" spans="1:5" ht="12">
      <c r="A42">
        <f>Spending!A67</f>
        <v>2001</v>
      </c>
      <c r="B42" s="12">
        <f>Spending!B67</f>
        <v>1991.1</v>
      </c>
      <c r="C42" s="13">
        <f>VLOOKUP(A42,Composition!$B$2:$E$28,3,1)</f>
        <v>0.966789667896679</v>
      </c>
      <c r="D42" s="13">
        <f>VLOOKUP($A42,Composition!$B$2:$E$28,4,1)</f>
        <v>1</v>
      </c>
      <c r="E42" s="13">
        <f>VLOOKUP($A42,Composition!$B$2:$N$28,10,1)</f>
        <v>0.9592760180995475</v>
      </c>
    </row>
    <row r="43" spans="1:5" ht="12">
      <c r="A43">
        <f>Spending!A68</f>
        <v>2002</v>
      </c>
      <c r="B43" s="12">
        <f>Spending!B68</f>
        <v>1853.1</v>
      </c>
      <c r="C43" s="13">
        <f>VLOOKUP(A43,Composition!$B$2:$E$28,3,1)</f>
        <v>0.966789667896679</v>
      </c>
      <c r="D43" s="13">
        <f>VLOOKUP($A43,Composition!$B$2:$E$28,4,1)</f>
        <v>1</v>
      </c>
      <c r="E43" s="13">
        <f>VLOOKUP($A43,Composition!$B$2:$N$28,10,1)</f>
        <v>0.9592760180995475</v>
      </c>
    </row>
    <row r="44" spans="1:5" ht="12">
      <c r="A44">
        <f>Spending!A69</f>
        <v>2003</v>
      </c>
      <c r="B44" s="12">
        <f>Spending!B69</f>
        <v>1782.3</v>
      </c>
      <c r="C44" s="13">
        <f>VLOOKUP(A44,Composition!$B$2:$E$28,3,1)</f>
        <v>0.9035714285714286</v>
      </c>
      <c r="D44" s="13">
        <f>VLOOKUP($A44,Composition!$B$2:$E$28,4,1)</f>
        <v>0.9411764705882353</v>
      </c>
      <c r="E44" s="13">
        <f>VLOOKUP($A44,Composition!$B$2:$N$28,10,1)</f>
        <v>0.8951965065502183</v>
      </c>
    </row>
    <row r="45" spans="1:5" ht="12">
      <c r="A45">
        <f>Spending!A70</f>
        <v>2004</v>
      </c>
      <c r="B45" s="12">
        <f>Spending!B70</f>
        <v>1880.1</v>
      </c>
      <c r="C45" s="13">
        <f>VLOOKUP(A45,Composition!$B$2:$E$28,3,1)</f>
        <v>0.9035714285714286</v>
      </c>
      <c r="D45" s="13">
        <f>VLOOKUP($A45,Composition!$B$2:$E$28,4,1)</f>
        <v>0.9411764705882353</v>
      </c>
      <c r="E45" s="13">
        <f>VLOOKUP($A45,Composition!$B$2:$N$28,10,1)</f>
        <v>0.8951965065502183</v>
      </c>
    </row>
    <row r="46" spans="1:5" ht="12">
      <c r="A46">
        <f>Spending!A71</f>
        <v>2005</v>
      </c>
      <c r="B46" s="12">
        <f>Spending!B71</f>
        <v>2153.6</v>
      </c>
      <c r="C46" s="13">
        <f>VLOOKUP(A46,Composition!$B$2:$E$28,3,1)</f>
        <v>0.8601398601398601</v>
      </c>
      <c r="D46" s="13">
        <f>VLOOKUP($A46,Composition!$B$2:$E$28,4,1)</f>
        <v>0.8</v>
      </c>
      <c r="E46" s="13">
        <f>VLOOKUP($A46,Composition!$B$2:$N$28,10,1)</f>
        <v>0.8744588744588745</v>
      </c>
    </row>
    <row r="47" spans="1:5" ht="12">
      <c r="A47">
        <f>Spending!A72</f>
        <v>2006</v>
      </c>
      <c r="B47" s="12">
        <f>Spending!B72</f>
        <v>2406.9</v>
      </c>
      <c r="C47" s="13">
        <f>VLOOKUP(A47,Composition!$B$2:$E$28,3,1)</f>
        <v>0.8601398601398601</v>
      </c>
      <c r="D47" s="13">
        <f>VLOOKUP($A47,Composition!$B$2:$E$28,4,1)</f>
        <v>0.8</v>
      </c>
      <c r="E47" s="13">
        <f>VLOOKUP($A47,Composition!$B$2:$N$28,10,1)</f>
        <v>0.8744588744588745</v>
      </c>
    </row>
    <row r="48" spans="1:5" ht="12">
      <c r="A48">
        <f>Spending!A73</f>
        <v>2007</v>
      </c>
      <c r="B48" s="12">
        <f>Spending!B73</f>
        <v>2568</v>
      </c>
      <c r="C48" s="13">
        <f>VLOOKUP(A48,Composition!$B$2:$E$28,3,1)</f>
        <v>1.1417004048582995</v>
      </c>
      <c r="D48" s="13">
        <f>VLOOKUP($A48,Composition!$B$2:$E$28,4,1)</f>
        <v>1</v>
      </c>
      <c r="E48" s="13">
        <f>VLOOKUP($A48,Composition!$B$2:$N$28,10,1)</f>
        <v>1.1767676767676767</v>
      </c>
    </row>
    <row r="49" spans="1:5" ht="12">
      <c r="A49">
        <f>Spending!A74</f>
        <v>2008</v>
      </c>
      <c r="B49" s="12">
        <f>Spending!B74</f>
        <v>2524</v>
      </c>
      <c r="C49" s="13">
        <f>VLOOKUP(A49,Composition!$B$2:$E$28,3,1)</f>
        <v>1.1417004048582995</v>
      </c>
      <c r="D49" s="13">
        <f>VLOOKUP($A49,Composition!$B$2:$E$28,4,1)</f>
        <v>1</v>
      </c>
      <c r="E49" s="13">
        <f>VLOOKUP($A49,Composition!$B$2:$N$28,10,1)</f>
        <v>1.1767676767676767</v>
      </c>
    </row>
    <row r="50" spans="1:5" ht="12">
      <c r="A50">
        <f>Spending!A75</f>
        <v>2009</v>
      </c>
      <c r="B50" s="12">
        <f>Spending!B75</f>
        <v>2105</v>
      </c>
      <c r="C50" s="13">
        <f>VLOOKUP(A50,Composition!$B$2:$E$28,3,1)</f>
        <v>1.4292237442922375</v>
      </c>
      <c r="D50" s="13">
        <f>VLOOKUP($A50,Composition!$B$2:$E$28,4,1)</f>
        <v>1.3902439024390243</v>
      </c>
      <c r="E50" s="13">
        <f>VLOOKUP($A50,Composition!$B$2:$N$28,10,1)</f>
        <v>1.4382022471910112</v>
      </c>
    </row>
    <row r="51" spans="1:5" ht="12">
      <c r="A51">
        <f>Spending!A76</f>
        <v>2010</v>
      </c>
      <c r="B51" s="12">
        <f>Spending!B76</f>
        <v>2162.7</v>
      </c>
      <c r="C51" s="13">
        <f>VLOOKUP(A51,Composition!$B$2:$E$28,3,1)</f>
        <v>1.4292237442922375</v>
      </c>
      <c r="D51" s="13">
        <f>VLOOKUP($A51,Composition!$B$2:$E$28,4,1)</f>
        <v>1.3902439024390243</v>
      </c>
      <c r="E51" s="13">
        <f>VLOOKUP($A51,Composition!$B$2:$N$28,10,1)</f>
        <v>1.4382022471910112</v>
      </c>
    </row>
    <row r="52" spans="1:5" ht="12">
      <c r="A52">
        <f>Spending!A77</f>
        <v>2011</v>
      </c>
      <c r="B52" s="12">
        <f>Spending!B77</f>
        <v>2303.5</v>
      </c>
      <c r="C52" s="13">
        <f>VLOOKUP(A52,Composition!$B$2:$E$28,3,1)</f>
        <v>0.8442906574394463</v>
      </c>
      <c r="D52" s="13">
        <f>VLOOKUP($A52,Composition!$B$2:$E$28,4,1)</f>
        <v>1.0851063829787233</v>
      </c>
      <c r="E52" s="13">
        <f>VLOOKUP($A52,Composition!$B$2:$N$28,10,1)</f>
        <v>0.7975206611570248</v>
      </c>
    </row>
    <row r="53" spans="1:5" ht="12">
      <c r="A53">
        <f>Spending!A78</f>
        <v>2012</v>
      </c>
      <c r="B53" s="12">
        <f>Spending!B78</f>
        <v>2450.2</v>
      </c>
      <c r="C53" s="13">
        <f>VLOOKUP(A53,Composition!$B$2:$E$28,3,1)</f>
        <v>0.8442906574394463</v>
      </c>
      <c r="D53" s="13">
        <f>VLOOKUP($A53,Composition!$B$2:$E$28,4,1)</f>
        <v>1.0851063829787233</v>
      </c>
      <c r="E53" s="13">
        <f>VLOOKUP($A53,Composition!$B$2:$N$28,10,1)</f>
        <v>0.7975206611570248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workbookViewId="0" topLeftCell="A1">
      <selection activeCell="B29" sqref="B29"/>
    </sheetView>
  </sheetViews>
  <sheetFormatPr defaultColWidth="11.421875" defaultRowHeight="12.75"/>
  <cols>
    <col min="1" max="16384" width="11.57421875" style="0" customWidth="1"/>
  </cols>
  <sheetData>
    <row r="1" ht="12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</dc:title>
  <dc:subject/>
  <dc:creator>James Keener</dc:creator>
  <cp:keywords/>
  <dc:description/>
  <cp:lastModifiedBy>James Keener</cp:lastModifiedBy>
  <dcterms:created xsi:type="dcterms:W3CDTF">2013-10-02T14:18:25Z</dcterms:created>
  <dcterms:modified xsi:type="dcterms:W3CDTF">2013-10-03T02:37:42Z</dcterms:modified>
  <cp:category/>
  <cp:version/>
  <cp:contentType/>
  <cp:contentStatus/>
  <cp:revision>4</cp:revision>
</cp:coreProperties>
</file>